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atwp.sharepoint.com/sites/TownshipData/Parks  Recreation/- Planning -/"/>
    </mc:Choice>
  </mc:AlternateContent>
  <xr:revisionPtr revIDLastSave="955" documentId="14_{9D85A26E-3780-4588-B035-899344C84537}" xr6:coauthVersionLast="47" xr6:coauthVersionMax="47" xr10:uidLastSave="{1F02C8D6-7761-4BBE-89C7-F93A7AC601D0}"/>
  <bookViews>
    <workbookView xWindow="28680" yWindow="-120" windowWidth="29040" windowHeight="15720" xr2:uid="{00000000-000D-0000-FFFF-FFFF00000000}"/>
  </bookViews>
  <sheets>
    <sheet name="Parks" sheetId="4" r:id="rId1"/>
  </sheets>
  <definedNames>
    <definedName name="_xlnm.Print_Area" localSheetId="0">Parks!$A$1:$V$273</definedName>
    <definedName name="_xlnm.Print_Titles" localSheetId="0">Parks!$1:$4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0" i="4" l="1"/>
  <c r="C281" i="4"/>
  <c r="J18" i="4"/>
  <c r="C284" i="4"/>
  <c r="C285" i="4"/>
  <c r="C283" i="4"/>
  <c r="C282" i="4" l="1"/>
  <c r="C289" i="4" s="1"/>
  <c r="C25" i="4"/>
  <c r="C32" i="4"/>
  <c r="C78" i="4"/>
  <c r="C104" i="4"/>
  <c r="C119" i="4"/>
  <c r="C129" i="4"/>
  <c r="C133" i="4"/>
  <c r="C143" i="4"/>
  <c r="C156" i="4"/>
  <c r="C169" i="4"/>
  <c r="C184" i="4"/>
  <c r="C193" i="4"/>
  <c r="C249" i="4"/>
  <c r="C269" i="4"/>
  <c r="L32" i="4"/>
  <c r="K32" i="4"/>
  <c r="C286" i="4"/>
  <c r="C18" i="4"/>
  <c r="V119" i="4"/>
  <c r="U119" i="4"/>
  <c r="T119" i="4"/>
  <c r="S119" i="4"/>
  <c r="R119" i="4"/>
  <c r="Q119" i="4"/>
  <c r="P119" i="4"/>
  <c r="O119" i="4"/>
  <c r="N119" i="4"/>
  <c r="M119" i="4"/>
  <c r="L119" i="4"/>
  <c r="K119" i="4"/>
  <c r="J119" i="4"/>
  <c r="I119" i="4"/>
  <c r="H119" i="4"/>
  <c r="U269" i="4"/>
  <c r="S269" i="4"/>
  <c r="R269" i="4"/>
  <c r="Q269" i="4"/>
  <c r="P269" i="4"/>
  <c r="O269" i="4"/>
  <c r="N269" i="4"/>
  <c r="M269" i="4"/>
  <c r="L269" i="4"/>
  <c r="K269" i="4"/>
  <c r="J269" i="4"/>
  <c r="I269" i="4"/>
  <c r="H269" i="4"/>
  <c r="U249" i="4"/>
  <c r="T249" i="4"/>
  <c r="S249" i="4"/>
  <c r="R249" i="4"/>
  <c r="Q249" i="4"/>
  <c r="P249" i="4"/>
  <c r="O249" i="4"/>
  <c r="N249" i="4"/>
  <c r="M249" i="4"/>
  <c r="L249" i="4"/>
  <c r="K249" i="4"/>
  <c r="J249" i="4"/>
  <c r="I249" i="4"/>
  <c r="H249" i="4"/>
  <c r="U193" i="4"/>
  <c r="S193" i="4"/>
  <c r="R193" i="4"/>
  <c r="Q193" i="4"/>
  <c r="P193" i="4"/>
  <c r="O193" i="4"/>
  <c r="N193" i="4"/>
  <c r="M193" i="4"/>
  <c r="L193" i="4"/>
  <c r="K193" i="4"/>
  <c r="J193" i="4"/>
  <c r="I193" i="4"/>
  <c r="H193" i="4"/>
  <c r="U184" i="4"/>
  <c r="S184" i="4"/>
  <c r="R184" i="4"/>
  <c r="Q184" i="4"/>
  <c r="P184" i="4"/>
  <c r="O184" i="4"/>
  <c r="N184" i="4"/>
  <c r="M184" i="4"/>
  <c r="L184" i="4"/>
  <c r="K184" i="4"/>
  <c r="J184" i="4"/>
  <c r="I184" i="4"/>
  <c r="H184" i="4"/>
  <c r="U169" i="4"/>
  <c r="T169" i="4"/>
  <c r="S169" i="4"/>
  <c r="R169" i="4"/>
  <c r="Q169" i="4"/>
  <c r="P169" i="4"/>
  <c r="O169" i="4"/>
  <c r="N169" i="4"/>
  <c r="M169" i="4"/>
  <c r="L169" i="4"/>
  <c r="K169" i="4"/>
  <c r="J169" i="4"/>
  <c r="I169" i="4"/>
  <c r="H169" i="4"/>
  <c r="U156" i="4"/>
  <c r="S156" i="4"/>
  <c r="R156" i="4"/>
  <c r="Q156" i="4"/>
  <c r="P156" i="4"/>
  <c r="O156" i="4"/>
  <c r="N156" i="4"/>
  <c r="M156" i="4"/>
  <c r="L156" i="4"/>
  <c r="K156" i="4"/>
  <c r="J156" i="4"/>
  <c r="I156" i="4"/>
  <c r="H156" i="4"/>
  <c r="U143" i="4"/>
  <c r="S143" i="4"/>
  <c r="R143" i="4"/>
  <c r="Q143" i="4"/>
  <c r="P143" i="4"/>
  <c r="O143" i="4"/>
  <c r="N143" i="4"/>
  <c r="M143" i="4"/>
  <c r="L143" i="4"/>
  <c r="K143" i="4"/>
  <c r="J143" i="4"/>
  <c r="I143" i="4"/>
  <c r="H143" i="4"/>
  <c r="U133" i="4"/>
  <c r="S133" i="4"/>
  <c r="R133" i="4"/>
  <c r="Q133" i="4"/>
  <c r="P133" i="4"/>
  <c r="O133" i="4"/>
  <c r="N133" i="4"/>
  <c r="M133" i="4"/>
  <c r="L133" i="4"/>
  <c r="K133" i="4"/>
  <c r="J133" i="4"/>
  <c r="I133" i="4"/>
  <c r="H133" i="4"/>
  <c r="U129" i="4"/>
  <c r="T129" i="4"/>
  <c r="S129" i="4"/>
  <c r="R129" i="4"/>
  <c r="Q129" i="4"/>
  <c r="P129" i="4"/>
  <c r="O129" i="4"/>
  <c r="N129" i="4"/>
  <c r="M129" i="4"/>
  <c r="L129" i="4"/>
  <c r="K129" i="4"/>
  <c r="J129" i="4"/>
  <c r="I129" i="4"/>
  <c r="H129" i="4"/>
  <c r="U104" i="4"/>
  <c r="S104" i="4"/>
  <c r="R104" i="4"/>
  <c r="Q104" i="4"/>
  <c r="P104" i="4"/>
  <c r="O104" i="4"/>
  <c r="N104" i="4"/>
  <c r="M104" i="4"/>
  <c r="L104" i="4"/>
  <c r="K104" i="4"/>
  <c r="J104" i="4"/>
  <c r="I104" i="4"/>
  <c r="H104" i="4"/>
  <c r="U78" i="4"/>
  <c r="S78" i="4"/>
  <c r="R78" i="4"/>
  <c r="Q78" i="4"/>
  <c r="P78" i="4"/>
  <c r="O78" i="4"/>
  <c r="N78" i="4"/>
  <c r="M78" i="4"/>
  <c r="L78" i="4"/>
  <c r="K78" i="4"/>
  <c r="J78" i="4"/>
  <c r="I78" i="4"/>
  <c r="H78" i="4"/>
  <c r="U32" i="4"/>
  <c r="S32" i="4"/>
  <c r="R32" i="4"/>
  <c r="Q32" i="4"/>
  <c r="P32" i="4"/>
  <c r="O32" i="4"/>
  <c r="N32" i="4"/>
  <c r="M32" i="4"/>
  <c r="J32" i="4"/>
  <c r="I32" i="4"/>
  <c r="H32" i="4"/>
  <c r="U25" i="4"/>
  <c r="S25" i="4"/>
  <c r="R25" i="4"/>
  <c r="Q25" i="4"/>
  <c r="P25" i="4"/>
  <c r="O25" i="4"/>
  <c r="N25" i="4"/>
  <c r="M25" i="4"/>
  <c r="L25" i="4"/>
  <c r="K25" i="4"/>
  <c r="J25" i="4"/>
  <c r="I25" i="4"/>
  <c r="H25" i="4"/>
  <c r="U18" i="4"/>
  <c r="S18" i="4"/>
  <c r="R18" i="4"/>
  <c r="Q18" i="4"/>
  <c r="P18" i="4"/>
  <c r="O18" i="4"/>
  <c r="N18" i="4"/>
  <c r="M18" i="4"/>
  <c r="L18" i="4"/>
  <c r="K18" i="4"/>
  <c r="I18" i="4"/>
  <c r="H18" i="4"/>
  <c r="C271" i="4" l="1"/>
  <c r="V269" i="4" l="1"/>
  <c r="V249" i="4"/>
  <c r="V169" i="4"/>
  <c r="V143" i="4"/>
  <c r="V78" i="4"/>
  <c r="V32" i="4"/>
  <c r="F271" i="4"/>
  <c r="G271" i="4"/>
  <c r="U271" i="4" l="1"/>
  <c r="V18" i="4"/>
  <c r="V25" i="4"/>
  <c r="V129" i="4"/>
  <c r="V184" i="4"/>
  <c r="V193" i="4"/>
  <c r="V104" i="4" l="1"/>
  <c r="V156" i="4"/>
  <c r="V133" i="4"/>
  <c r="R271" i="4" l="1"/>
  <c r="O271" i="4"/>
  <c r="Q271" i="4"/>
  <c r="P271" i="4"/>
  <c r="V271" i="4"/>
  <c r="N271" i="4"/>
  <c r="M271" i="4"/>
  <c r="S271" i="4"/>
  <c r="T271" i="4"/>
  <c r="K271" i="4" l="1"/>
  <c r="I271" i="4" l="1"/>
  <c r="H271" i="4"/>
  <c r="L271" i="4"/>
  <c r="J271" i="4" l="1"/>
  <c r="G129" i="4"/>
  <c r="F129" i="4"/>
  <c r="G104" i="4" l="1"/>
  <c r="F134" i="4"/>
  <c r="F143" i="4"/>
  <c r="G143" i="4"/>
  <c r="F104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tc={3F290503-C4BF-4369-96D6-9A66AD62E70C}</author>
    <author>tc={CEA64C4B-3948-4BC1-85A4-8C4E75664D7E}</author>
    <author>tc={910A7A95-F89C-4335-AA04-5E1DB859DCE0}</author>
    <author>tc={31BE0047-100A-439C-B9AF-85C38A28D396}</author>
    <author>tc={3D68BFB5-4C0D-4CB0-A462-A04E5131F341}</author>
    <author>tc={446B5332-02DF-460D-9318-0DC805B62ED3}</author>
    <author>tc={708E8CA3-65FB-4F03-BE21-E2FCD14E9328}</author>
    <author>tc={F721EE11-9E0C-4278-891E-4E21722FA314}</author>
    <author>tc={97D41FA9-9C7C-4E0E-A27B-D199D9CD5AD4}</author>
    <author>tc={3056F565-C2FD-4C5D-9F3A-4A0E3FB83C6B}</author>
    <author>tc={18EA9908-6955-4F74-9AB2-0B7BCFD28565}</author>
    <author>tc={448EC622-5E81-4F75-A4DC-8734EB4CC3F2}</author>
    <author>tc={05979F42-2F23-46BE-915C-CC9B8BCEBB92}</author>
    <author>tc={0657D8E2-CF68-4F5C-A2B5-E26AB0984DF8}</author>
    <author>tc={BE38621A-8EB5-4D95-BBD5-AC0CF5127821}</author>
    <author>tc={F1E67445-3561-4A96-A391-D18861B746E2}</author>
    <author>tc={18B34C93-28D8-446D-908D-BB46D102131C}</author>
    <author>tc={992F162A-4756-4D84-BFB2-91DB86C1E334}</author>
    <author>tc={1A7F4E88-1DD3-4127-99CD-C5D79888AC08}</author>
    <author>tc={9D020FAD-1C62-4EFB-8FB3-DC30E2A43074}</author>
    <author>tc={58B68006-A11F-467E-8F6D-F7A71FB6B22D}</author>
    <author>tc={2D094AB3-E05F-4DC1-BC84-4F2760922B73}</author>
    <author>tc={94AEE05F-04C7-418E-9399-002025D31744}</author>
    <author>tc={42293047-0824-43CB-BD9A-2ECAFF798E44}</author>
    <author>tc={299CFBEE-B0BB-4959-B8A6-433F09722CF0}</author>
    <author>tc={6F5BF074-8314-460C-8D94-59382D766ACB}</author>
    <author>tc={DF8B86C7-3C75-4CC1-87CC-C8D613A9A7AA}</author>
    <author>tc={2A03C82A-ED51-44B1-8B38-93BFD9662BF1}</author>
    <author>tc={536D9289-FD46-4610-A7E7-4534A5838426}</author>
    <author>tc={C44D65CE-8377-4B83-9669-60B31B30D739}</author>
    <author>tc={6A1E8A90-4BE6-4AC2-9B13-F85657396638}</author>
    <author>tc={B4C8DE29-DC41-4C88-B2FF-796FCFE8AA82}</author>
    <author>tc={D0029A70-C14C-4881-8A6D-794190760DF2}</author>
    <author>tc={9A744189-DA32-421D-AE3C-059127ED7FB5}</author>
    <author>tc={4EAAD312-A23F-4A50-BC50-7C1D81EE9D26}</author>
    <author>tc={02CA3F33-DE75-448C-8382-F9DDCEF82F56}</author>
    <author>tc={38DA275E-5C78-4E2E-BF22-A3CC73DD97B1}</author>
    <author>tc={ECDF592E-6954-4B7B-A6FD-248AB18361E8}</author>
    <author>tc={662AEC0B-2978-40D4-ABE6-F54D450AF304}</author>
    <author>tc={7D89CF39-3C6F-433A-B6CB-5290189CFCDD}</author>
    <author>tc={4B59F411-6E42-47D1-A563-5ACA93680E36}</author>
    <author>tc={FA1F9637-4196-4C3B-91AF-1DCDC88DA80A}</author>
    <author>tc={16690DA8-02AB-49ED-BB65-010DB258C4EE}</author>
    <author>tc={2222A0C4-9B96-45FC-A8FD-3AFC4219D28A}</author>
    <author>tc={B93FC207-1F5F-478A-872C-5A301640E3F5}</author>
    <author>tc={78905FB8-931C-41BF-B5BE-F1A9032E133C}</author>
    <author>tc={ED816D06-1491-47C2-89AC-926980588071}</author>
    <author>tc={445C0A7D-15F1-4C3C-BC81-2FCD3597A8DC}</author>
    <author>tc={4F9A7652-13CE-4995-901F-CB230F9FEC3C}</author>
    <author>tc={9B909BBA-05B9-4A53-AFC5-989B90969C18}</author>
    <author>tc={CD382CF4-CF04-4732-B972-DDBD3F4C172A}</author>
    <author>tc={716AA036-CB9D-4E3D-8D99-5CAEAFB7E751}</author>
    <author>tc={AD7CD5F4-4BC8-4E18-B5E3-668BFDE872FE}</author>
    <author>tc={85FF43E1-69E7-430E-8158-5CA481025EB0}</author>
    <author>tc={DCF8BFEE-6E2F-4FC0-9211-E2EE7BE10936}</author>
    <author>tc={6EA228CC-4353-45FB-94B2-48FE08493103}</author>
    <author>tc={00A4053A-F45C-482D-BF9C-B9A82A5F26F7}</author>
    <author>tc={3649D710-12A3-4AFD-9C36-AFF72F01108F}</author>
    <author>tc={797A0638-931C-40D7-81EC-498FE1FB3281}</author>
    <author>tc={9E3F1EE2-4967-448D-8C14-3A997B3670BC}</author>
    <author>tc={C6AFC9E4-E79D-49C0-B531-9BB0C8DFEF99}</author>
    <author>tc={A94F022B-FA14-4578-A5E9-27ED12217741}</author>
    <author>tc={95F87F60-ACBA-43D0-9B44-F3F2EF7CEBC3}</author>
    <author>tc={6C443F0D-8A9A-43BC-B87F-66679E23904C}</author>
    <author>tc={B88F7440-5828-4341-B4D8-7396D291B4AC}</author>
    <author>tc={E9DB3B48-46E5-4156-B18C-C239C48568D1}</author>
    <author>tc={FF58B6D2-8257-4B30-91CE-426FAA6D72B9}</author>
    <author>tc={9ED236E3-CA1A-4368-8189-EE55032F7C63}</author>
    <author>tc={7D8900C6-179E-466D-BAFE-7BA106FFFF9E}</author>
    <author>tc={9330C753-9429-4BF6-9F82-AAB5310958F9}</author>
    <author>tc={79A1AAAC-F0BD-44D6-B274-6FF08FB5CD8F}</author>
    <author>tc={223E338C-F06B-482A-B430-A5CA5ED364AA}</author>
    <author>tc={077A3BD4-8FE7-4007-B77E-8396506D7BD4}</author>
    <author>tc={36B07FD1-D253-4CB9-B532-64F7B1176F30}</author>
    <author>tc={B67C14BC-45DB-4FC5-94FF-424EACC1E043}</author>
    <author>tc={C98B4EAF-CDDC-47B3-9281-7ACF02FD8562}</author>
    <author>tc={EFD408E6-0140-482B-9624-A4F982304E4F}</author>
    <author>tc={61DA37B5-83D6-4C51-9DC4-F72318D9C031}</author>
    <author>tc={6D01D594-02EE-4AEE-BCE1-0CF31A7BCF39}</author>
    <author>tc={4877ADB5-8948-4CBD-9C25-9128646F919A}</author>
    <author>tc={B5921956-F8D3-470A-88FD-32B6BEA8C185}</author>
    <author>tc={67DFE340-38AC-4D4C-A1B5-3180CA86B12D}</author>
    <author>tc={9358AADA-4939-4B5A-B2A0-439C95807F17}</author>
    <author>tc={B5B7BB38-9B36-4EA7-9070-8A4083025EF9}</author>
    <author>tc={ADDF721A-4BE3-4C29-9543-EA65857416F9}</author>
    <author>tc={9AB28B74-E794-4B34-B6D1-0E0BCB884A0B}</author>
    <author>tc={A41F6218-E8A6-4890-BADA-33790F39F8C7}</author>
    <author>tc={0CB7D972-75DF-4303-8470-E207FB8C1177}</author>
    <author>tc={2C187F18-0037-46B1-9AD7-27013ABF1C16}</author>
    <author>tc={5C49A7D8-836E-4CAD-8DAB-09FA44AB7DF9}</author>
    <author>tc={ED74A086-40BA-41C8-8414-21229AD07E28}</author>
    <author>tc={7CDC4948-3A58-4D03-B2C1-03B0695B4615}</author>
    <author>tc={5BD6A5CD-B33C-4CFE-8915-032810EF344D}</author>
    <author>tc={5B68EFA6-8544-4A53-8956-3935C4D47F15}</author>
    <author>tc={CE1CE36C-9424-432F-80EB-F8859A2FD770}</author>
    <author>tc={54287F24-65CB-4D90-B36B-F93EDE8E91CB}</author>
    <author>tc={61D7D052-ABB5-4617-A222-150AA8D9A1E1}</author>
    <author>tc={B0EA9378-5CA1-4BCC-8CF6-72723EB460DA}</author>
    <author>tc={0F684671-FDA5-4739-A6B8-B7C55259C0B5}</author>
    <author>tc={EB014D9A-1182-474B-BD8E-CA50C67483F0}</author>
    <author>tc={820F424D-72EA-44B2-BFD0-86F1F58F7860}</author>
    <author>tc={2A4721F8-A85E-4198-B533-6BD50F7D4E91}</author>
    <author>tc={D6B1FA6E-CFF7-46C6-9407-BE201D7AD31F}</author>
    <author>tc={207FDBFD-40AA-40AA-A344-07598699B54B}</author>
    <author>tc={E1305F94-456E-4B5C-AF5E-647D6134C427}</author>
    <author>tc={24883E90-9533-4D56-A954-6B1F13FEEB3B}</author>
    <author>tc={83049FE7-177A-41C3-A540-6CB3AB62B24B}</author>
    <author>tc={A4782092-E415-4065-BEBC-37BDBDCD350E}</author>
    <author>tc={7E1C6978-78BA-4AC7-9D32-508FCDF71BA7}</author>
    <author>tc={2DAD64F1-8402-4CFE-BA8D-072545AD0835}</author>
    <author>tc={6B6C8A81-6F7D-469C-90AB-FA7142B3CDFA}</author>
    <author>tc={4F1B2394-0BEA-44F8-9753-4BC871A9C09D}</author>
    <author>tc={F3D243B1-C711-4413-9CBD-1735A0A3BDCF}</author>
    <author>tc={376F8552-B3E0-4D73-9BEE-9AAA125B6AAA}</author>
    <author>tc={48D1C362-6F12-4F9A-8779-562392351912}</author>
    <author>tc={ACFE807D-ECEB-40CC-A505-9155CDB9B56C}</author>
    <author>tc={1B12B0B6-E343-4D24-9F20-D33FAA92BE7B}</author>
    <author>tc={0734EE58-EA8C-46C6-8635-F044885DA870}</author>
    <author>tc={BD759D31-8C1E-4E80-A248-E33CF7A2714A}</author>
    <author>tc={6230890E-19CA-4E95-A58D-2635D299E4FC}</author>
    <author>tc={44758588-0D0C-4863-9BA1-6C479EA4952F}</author>
    <author>tc={25B67905-8D41-4EEC-84C3-ED4DBC74CE5A}</author>
    <author>tc={9E91916D-EDB7-42E5-B0C8-57A9AB11E31E}</author>
    <author>tc={CD5900FF-80A1-4809-9AA5-CE97F3F5DC04}</author>
    <author>tc={97413BD1-8518-4893-876D-B7C6C4015540}</author>
    <author>tc={08C70BD5-4E2A-45C5-AD6D-0F5CB2197360}</author>
    <author>tc={890A51FC-B66D-4D9C-B075-F54727FE2183}</author>
    <author>tc={4417D44F-4679-424E-A722-331CFF5D08CE}</author>
    <author>tc={6F04EEEC-B8DA-4086-B07C-4A442BB1D78F}</author>
    <author>tc={2748DFD8-905E-422C-97EE-92377C20875B}</author>
    <author>tc={0FFB7EBB-84F4-4D6E-A886-EAAEF792928B}</author>
    <author>tc={32FC1E79-8CBC-4314-A7A4-9E2502A47486}</author>
    <author>tc={74BBB4EE-A24C-458E-A91C-45FB9F9CD2CB}</author>
    <author>tc={7C1897F2-28D3-4957-98C8-BA1690D7B190}</author>
    <author>tc={0DF75756-4816-49F6-A45E-7E927E309584}</author>
    <author>tc={5347660D-5730-4BE3-9983-2D1D1A7FAF0F}</author>
    <author>tc={29EBD04D-271C-4C1A-B374-5469BA5DA9ED}</author>
    <author>tc={1AB6F5B9-F9D2-42FE-A92D-FCB6D342DFD4}</author>
    <author>tc={1D9884EC-D0D2-4F30-B433-10AE23D1FCF5}</author>
    <author>tc={91931EBD-610B-4807-93C1-C20E724767D4}</author>
    <author>tc={2F03615C-0769-4892-90A7-4C028E361C1A}</author>
    <author>tc={CD8321A7-463E-4517-81C8-23FE4DACC7FB}</author>
    <author>tc={76CBE90C-540D-48BE-A55E-10EE731713FF}</author>
    <author>tc={3BAA63C8-7194-4CAF-9306-9420C2C4F001}</author>
    <author>tc={ACAD70D2-0BB5-4A1E-AB65-D985944C2D2E}</author>
    <author>tc={3B767DD9-8CCD-402A-B9ED-0C6673061FBF}</author>
    <author>tc={2567D207-B64A-4972-9F05-104F87FA5641}</author>
    <author>tc={78AAA980-8212-4289-B262-6DFBF153432B}</author>
    <author>tc={F8880591-CB55-4AA1-92F2-6D2B835D2EE1}</author>
    <author>tc={4AC8C665-EBDE-4258-A74C-7AFCA25CB991}</author>
    <author>tc={22F77A44-2B96-422E-9774-12876955A7FD}</author>
    <author>tc={103505A0-33B0-44DE-8855-1222DC2829EA}</author>
    <author>tc={95C152DB-0F7F-4AC5-B4DB-8CEFE41D27DE}</author>
    <author>tc={6E0EE77B-98DB-49F9-B066-87BE67E282DA}</author>
    <author>tc={BBB451BC-A235-46DA-A5D8-94FD81C60910}</author>
    <author>tc={70BB4615-628E-461B-BF85-54B9BE42394C}</author>
    <author>tc={1FAC0ECF-89A9-44D6-9E48-BDD52E29A296}</author>
    <author>tc={524C4FB4-C8B6-467E-B1DF-6051053BBAD1}</author>
    <author>tc={B4BE3420-717A-4571-9005-5CF33B295EE7}</author>
    <author>tc={5A53177C-263B-4E00-AC0E-C310D03F1055}</author>
    <author>tc={F769CB31-D03A-4B07-B1F3-57432BF9C6CE}</author>
    <author>tc={F37E1715-20D1-4BF5-A14D-020AC83BBB00}</author>
    <author>tc={22106D68-67EA-42FE-90CF-B2F758AD55AE}</author>
    <author>tc={43787345-C0EC-4F27-AC90-82389BE910F9}</author>
  </authors>
  <commentList>
    <comment ref="I9" authorId="0" shapeId="0" xr:uid="{3F290503-C4BF-4369-96D6-9A66AD62E70C}">
      <text>
        <t>[Threaded comment]
Your version of Excel allows you to read this threaded comment; however, any edits to it will get removed if the file is opened in a newer version of Excel. Learn more: https://go.microsoft.com/fwlink/?linkid=870924
Comment:
    Swing Replacement &amp; Convert to Rubber Mulch</t>
      </text>
    </comment>
    <comment ref="N10" authorId="1" shapeId="0" xr:uid="{CEA64C4B-3948-4BC1-85A4-8C4E75664D7E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O10" authorId="2" shapeId="0" xr:uid="{910A7A95-F89C-4335-AA04-5E1DB859DCE0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of New Equipment</t>
      </text>
    </comment>
    <comment ref="M12" authorId="3" shapeId="0" xr:uid="{31BE0047-100A-439C-B9AF-85C38A28D396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 Split Rail</t>
      </text>
    </comment>
    <comment ref="U16" authorId="4" shapeId="0" xr:uid="{3D68BFB5-4C0D-4CB0-A462-A04E5131F341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Benches</t>
      </text>
    </comment>
    <comment ref="J17" authorId="5" shapeId="0" xr:uid="{446B5332-02DF-460D-9318-0DC805B62ED3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R17" authorId="6" shapeId="0" xr:uid="{708E8CA3-65FB-4F03-BE21-E2FCD14E9328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N21" authorId="7" shapeId="0" xr:uid="{F721EE11-9E0C-4278-891E-4E21722FA314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Pavilion</t>
      </text>
    </comment>
    <comment ref="S23" authorId="8" shapeId="0" xr:uid="{97D41FA9-9C7C-4E0E-A27B-D199D9CD5AD4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T23" authorId="9" shapeId="0" xr:uid="{3056F565-C2FD-4C5D-9F3A-4A0E3FB83C6B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of New Equipment</t>
      </text>
    </comment>
    <comment ref="U24" authorId="10" shapeId="0" xr:uid="{18EA9908-6955-4F74-9AB2-0B7BCFD2856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</t>
      </text>
    </comment>
    <comment ref="J29" authorId="11" shapeId="0" xr:uid="{448EC622-5E81-4F75-A4DC-8734EB4CC3F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Shade Structures</t>
      </text>
    </comment>
    <comment ref="U30" authorId="12" shapeId="0" xr:uid="{05979F42-2F23-46BE-915C-CC9B8BCEBB92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</t>
      </text>
    </comment>
    <comment ref="Q35" authorId="13" shapeId="0" xr:uid="{0657D8E2-CF68-4F5C-A2B5-E26AB0984DF8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Pavilions</t>
      </text>
    </comment>
    <comment ref="J36" authorId="14" shapeId="0" xr:uid="{BE38621A-8EB5-4D95-BBD5-AC0CF5127821}">
      <text>
        <t>[Threaded comment]
Your version of Excel allows you to read this threaded comment; however, any edits to it will get removed if the file is opened in a newer version of Excel. Learn more: https://go.microsoft.com/fwlink/?linkid=870924
Comment:
    New Backboards &amp; Rims</t>
      </text>
    </comment>
    <comment ref="H38" authorId="15" shapeId="0" xr:uid="{F1E67445-3561-4A96-A391-D18861B746E2}">
      <text>
        <t>[Threaded comment]
Your version of Excel allows you to read this threaded comment; however, any edits to it will get removed if the file is opened in a newer version of Excel. Learn more: https://go.microsoft.com/fwlink/?linkid=870924
Comment:
    Bathroom Remodel</t>
      </text>
    </comment>
    <comment ref="I38" authorId="16" shapeId="0" xr:uid="{18B34C93-28D8-446D-908D-BB46D102131C}">
      <text>
        <t>[Threaded comment]
Your version of Excel allows you to read this threaded comment; however, any edits to it will get removed if the file is opened in a newer version of Excel. Learn more: https://go.microsoft.com/fwlink/?linkid=870924
Comment:
    Sewer/ Water</t>
      </text>
    </comment>
    <comment ref="J38" authorId="17" shapeId="0" xr:uid="{992F162A-4756-4D84-BFB2-91DB86C1E334}">
      <text>
        <t>[Threaded comment]
Your version of Excel allows you to read this threaded comment; however, any edits to it will get removed if the file is opened in a newer version of Excel. Learn more: https://go.microsoft.com/fwlink/?linkid=870924
Comment:
    Metal Roof</t>
      </text>
    </comment>
    <comment ref="I39" authorId="18" shapeId="0" xr:uid="{1A7F4E88-1DD3-4127-99CD-C5D79888AC08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Picnic Table's</t>
      </text>
    </comment>
    <comment ref="M40" authorId="19" shapeId="0" xr:uid="{9D020FAD-1C62-4EFB-8FB3-DC30E2A4307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Dugout Roof's  </t>
      </text>
    </comment>
    <comment ref="I41" authorId="20" shapeId="0" xr:uid="{58B68006-A11F-467E-8F6D-F7A71FB6B22D}">
      <text>
        <t>[Threaded comment]
Your version of Excel allows you to read this threaded comment; however, any edits to it will get removed if the file is opened in a newer version of Excel. Learn more: https://go.microsoft.com/fwlink/?linkid=870924
Comment:
    New Flagpole</t>
      </text>
    </comment>
    <comment ref="H42" authorId="21" shapeId="0" xr:uid="{2D094AB3-E05F-4DC1-BC84-4F2760922B73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Water Fountains</t>
      </text>
    </comment>
    <comment ref="L44" authorId="22" shapeId="0" xr:uid="{94AEE05F-04C7-418E-9399-002025D31744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Q44" authorId="23" shapeId="0" xr:uid="{42293047-0824-43CB-BD9A-2ECAFF798E44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V44" authorId="24" shapeId="0" xr:uid="{299CFBEE-B0BB-4959-B8A6-433F09722CF0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N45" authorId="25" shapeId="0" xr:uid="{6F5BF074-8314-460C-8D94-59382D766AC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Dugout Roof's  </t>
      </text>
    </comment>
    <comment ref="O46" authorId="26" shapeId="0" xr:uid="{DF8B86C7-3C75-4CC1-87CC-C8D613A9A7A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Dugout Roof's  </t>
      </text>
    </comment>
    <comment ref="T50" authorId="27" shapeId="0" xr:uid="{2A03C82A-ED51-44B1-8B38-93BFD9662BF1}">
      <text>
        <t>[Threaded comment]
Your version of Excel allows you to read this threaded comment; however, any edits to it will get removed if the file is opened in a newer version of Excel. Learn more: https://go.microsoft.com/fwlink/?linkid=870924
Comment:
    Metal Roof</t>
      </text>
    </comment>
    <comment ref="J60" authorId="28" shapeId="0" xr:uid="{536D9289-FD46-4610-A7E7-4534A5838426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Surfacing</t>
      </text>
    </comment>
    <comment ref="R60" authorId="29" shapeId="0" xr:uid="{C44D65CE-8377-4B83-9669-60B31B30D73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Acrylic Coating </t>
      </text>
    </comment>
    <comment ref="T66" authorId="30" shapeId="0" xr:uid="{6A1E8A90-4BE6-4AC2-9B13-F85657396638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Replace/update Camera System</t>
      </text>
    </comment>
    <comment ref="N69" authorId="31" shapeId="0" xr:uid="{B4C8DE29-DC41-4C88-B2FF-796FCFE8AA82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V69" authorId="32" shapeId="0" xr:uid="{D0029A70-C14C-4881-8A6D-794190760DF2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P70" authorId="33" shapeId="0" xr:uid="{9A744189-DA32-421D-AE3C-059127ED7FB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Split Rail</t>
      </text>
    </comment>
    <comment ref="U72" authorId="34" shapeId="0" xr:uid="{4EAAD312-A23F-4A50-BC50-7C1D81EE9D26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V72" authorId="35" shapeId="0" xr:uid="{02CA3F33-DE75-448C-8382-F9DDCEF82F5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New Playground Equipment</t>
      </text>
    </comment>
    <comment ref="K81" authorId="36" shapeId="0" xr:uid="{38DA275E-5C78-4E2E-BF22-A3CC73DD97B1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 Front Trails</t>
      </text>
    </comment>
    <comment ref="I82" authorId="37" shapeId="0" xr:uid="{ECDF592E-6954-4B7B-A6FD-248AB18361E8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Flag Pole</t>
      </text>
    </comment>
    <comment ref="I86" authorId="38" shapeId="0" xr:uid="{662AEC0B-2978-40D4-ABE6-F54D450AF304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</t>
      </text>
    </comment>
    <comment ref="N86" authorId="39" shapeId="0" xr:uid="{7D89CF39-3C6F-433A-B6CB-5290189CFCDD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</t>
      </text>
    </comment>
    <comment ref="S86" authorId="40" shapeId="0" xr:uid="{4B59F411-6E42-47D1-A563-5ACA93680E36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</t>
      </text>
    </comment>
    <comment ref="H88" authorId="41" shapeId="0" xr:uid="{FA1F9637-4196-4C3B-91AF-1DCDC88DA80A}">
      <text>
        <t>[Threaded comment]
Your version of Excel allows you to read this threaded comment; however, any edits to it will get removed if the file is opened in a newer version of Excel. Learn more: https://go.microsoft.com/fwlink/?linkid=870924
Comment:
    Restroom Heat
Reply:
    Epoxy Restroom Floors</t>
      </text>
    </comment>
    <comment ref="J93" authorId="42" shapeId="0" xr:uid="{16690DA8-02AB-49ED-BB65-010DB258C4EE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Nets</t>
      </text>
    </comment>
    <comment ref="O93" authorId="43" shapeId="0" xr:uid="{2222A0C4-9B96-45FC-A8FD-3AFC4219D28A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Nets</t>
      </text>
    </comment>
    <comment ref="T93" authorId="44" shapeId="0" xr:uid="{B93FC207-1F5F-478A-872C-5A301640E3F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Nets</t>
      </text>
    </comment>
    <comment ref="R94" authorId="45" shapeId="0" xr:uid="{78905FB8-931C-41BF-B5BE-F1A9032E133C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Replace/ update Camera System</t>
      </text>
    </comment>
    <comment ref="S95" authorId="46" shapeId="0" xr:uid="{ED816D06-1491-47C2-89AC-926980588071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Guiderail</t>
      </text>
    </comment>
    <comment ref="S98" authorId="47" shapeId="0" xr:uid="{445C0A7D-15F1-4C3C-BC81-2FCD3597A8DC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T98" authorId="48" shapeId="0" xr:uid="{4F9A7652-13CE-4995-901F-CB230F9FEC3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New Playground Equipment</t>
      </text>
    </comment>
    <comment ref="T99" authorId="49" shapeId="0" xr:uid="{9B909BBA-05B9-4A53-AFC5-989B90969C18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Tables/ Benches</t>
      </text>
    </comment>
    <comment ref="T100" authorId="50" shapeId="0" xr:uid="{CD382CF4-CF04-4732-B972-DDBD3F4C172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Bike Rack </t>
      </text>
    </comment>
    <comment ref="U101" authorId="51" shapeId="0" xr:uid="{716AA036-CB9D-4E3D-8D99-5CAEAFB7E751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Misters</t>
      </text>
    </comment>
    <comment ref="M102" authorId="52" shapeId="0" xr:uid="{AD7CD5F4-4BC8-4E18-B5E3-668BFDE872FE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</t>
      </text>
    </comment>
    <comment ref="T102" authorId="53" shapeId="0" xr:uid="{85FF43E1-69E7-430E-8158-5CA481025EB0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</t>
      </text>
    </comment>
    <comment ref="S108" authorId="54" shapeId="0" xr:uid="{DCF8BFEE-6E2F-4FC0-9211-E2EE7BE10936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Replace/ Update Camera System</t>
      </text>
    </comment>
    <comment ref="Q116" authorId="55" shapeId="0" xr:uid="{6EA228CC-4353-45FB-94B2-48FE08493103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Split Rail</t>
      </text>
    </comment>
    <comment ref="I117" authorId="56" shapeId="0" xr:uid="{00A4053A-F45C-482D-BF9C-B9A82A5F26F7}">
      <text>
        <t>[Threaded comment]
Your version of Excel allows you to read this threaded comment; however, any edits to it will get removed if the file is opened in a newer version of Excel. Learn more: https://go.microsoft.com/fwlink/?linkid=870924
Comment:
    Meadow Establisments</t>
      </text>
    </comment>
    <comment ref="T122" authorId="57" shapeId="0" xr:uid="{3649D710-12A3-4AFD-9C36-AFF72F01108F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Pavilion</t>
      </text>
    </comment>
    <comment ref="S124" authorId="58" shapeId="0" xr:uid="{797A0638-931C-40D7-81EC-498FE1FB3281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Benches</t>
      </text>
    </comment>
    <comment ref="H125" authorId="59" shapeId="0" xr:uid="{9E3F1EE2-4967-448D-8C14-3A997B3670BC}">
      <text>
        <t>[Threaded comment]
Your version of Excel allows you to read this threaded comment; however, any edits to it will get removed if the file is opened in a newer version of Excel. Learn more: https://go.microsoft.com/fwlink/?linkid=870924
Comment:
    Pond Permitting &amp; Engineering</t>
      </text>
    </comment>
    <comment ref="I125" authorId="60" shapeId="0" xr:uid="{C6AFC9E4-E79D-49C0-B531-9BB0C8DFEF99}">
      <text>
        <t>[Threaded comment]
Your version of Excel allows you to read this threaded comment; however, any edits to it will get removed if the file is opened in a newer version of Excel. Learn more: https://go.microsoft.com/fwlink/?linkid=870924
Comment:
    Pond Dredging &amp; Relining</t>
      </text>
    </comment>
    <comment ref="O125" authorId="61" shapeId="0" xr:uid="{A94F022B-FA14-4578-A5E9-27ED1221774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Compressor </t>
      </text>
    </comment>
    <comment ref="J128" authorId="62" shapeId="0" xr:uid="{95F87F60-ACBA-43D0-9B44-F3F2EF7CEBC3}">
      <text>
        <t>[Threaded comment]
Your version of Excel allows you to read this threaded comment; however, any edits to it will get removed if the file is opened in a newer version of Excel. Learn more: https://go.microsoft.com/fwlink/?linkid=870924
Comment:
    Trails &amp; Stormwater</t>
      </text>
    </comment>
    <comment ref="U128" authorId="63" shapeId="0" xr:uid="{6C443F0D-8A9A-43BC-B87F-66679E23904C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</t>
      </text>
    </comment>
    <comment ref="S132" authorId="64" shapeId="0" xr:uid="{B88F7440-5828-4341-B4D8-7396D291B4AC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Benches</t>
      </text>
    </comment>
    <comment ref="R137" authorId="65" shapeId="0" xr:uid="{E9DB3B48-46E5-4156-B18C-C239C48568D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 </t>
      </text>
    </comment>
    <comment ref="S137" authorId="66" shapeId="0" xr:uid="{FF58B6D2-8257-4B30-91CE-426FAA6D72B9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New Playground Equiptment</t>
      </text>
    </comment>
    <comment ref="S139" authorId="67" shapeId="0" xr:uid="{9ED236E3-CA1A-4368-8189-EE55032F7C63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Benches</t>
      </text>
    </comment>
    <comment ref="I141" authorId="68" shapeId="0" xr:uid="{7D8900C6-179E-466D-BAFE-7BA106FFFF9E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Q141" authorId="69" shapeId="0" xr:uid="{9330C753-9429-4BF6-9F82-AAB5310958F9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U142" authorId="70" shapeId="0" xr:uid="{79A1AAAC-F0BD-44D6-B274-6FF08FB5CD8F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</t>
      </text>
    </comment>
    <comment ref="H147" authorId="71" shapeId="0" xr:uid="{223E338C-F06B-482A-B430-A5CA5ED364AA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Water Fountian</t>
      </text>
    </comment>
    <comment ref="R148" authorId="72" shapeId="0" xr:uid="{077A3BD4-8FE7-4007-B77E-8396506D7BD4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Bleachers</t>
      </text>
    </comment>
    <comment ref="K149" authorId="73" shapeId="0" xr:uid="{36B07FD1-D253-4CB9-B532-64F7B1176F30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</t>
      </text>
    </comment>
    <comment ref="P149" authorId="74" shapeId="0" xr:uid="{B67C14BC-45DB-4FC5-94FF-424EACC1E043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</t>
      </text>
    </comment>
    <comment ref="U149" authorId="75" shapeId="0" xr:uid="{C98B4EAF-CDDC-47B3-9281-7ACF02FD8562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</t>
      </text>
    </comment>
    <comment ref="Q150" authorId="76" shapeId="0" xr:uid="{EFD408E6-0140-482B-9624-A4F982304E4F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R150" authorId="77" shapeId="0" xr:uid="{61DA37B5-83D6-4C51-9DC4-F72318D9C03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Installation of New Playground Equipment</t>
      </text>
    </comment>
    <comment ref="R152" authorId="78" shapeId="0" xr:uid="{6D01D594-02EE-4AEE-BCE1-0CF31A7BCF39}">
      <text>
        <t>[Threaded comment]
Your version of Excel allows you to read this threaded comment; however, any edits to it will get removed if the file is opened in a newer version of Excel. Learn more: https://go.microsoft.com/fwlink/?linkid=870924
Comment:
    Bench Replacments</t>
      </text>
    </comment>
    <comment ref="M153" authorId="79" shapeId="0" xr:uid="{4877ADB5-8948-4CBD-9C25-9128646F919A}">
      <text>
        <t>[Threaded comment]
Your version of Excel allows you to read this threaded comment; however, any edits to it will get removed if the file is opened in a newer version of Excel. Learn more: https://go.microsoft.com/fwlink/?linkid=870924
Comment:
    Entrance Split Rail Replacment</t>
      </text>
    </comment>
    <comment ref="U159" authorId="80" shapeId="0" xr:uid="{B5921956-F8D3-470A-88FD-32B6BEA8C18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Pavilion</t>
      </text>
    </comment>
    <comment ref="H160" authorId="81" shapeId="0" xr:uid="{67DFE340-38AC-4D4C-A1B5-3180CA86B12D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Water Fountain</t>
      </text>
    </comment>
    <comment ref="J161" authorId="82" shapeId="0" xr:uid="{9358AADA-4939-4B5A-B2A0-439C95807F1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 &amp; Convert to Rubber Mulch </t>
      </text>
    </comment>
    <comment ref="J162" authorId="83" shapeId="0" xr:uid="{B5B7BB38-9B36-4EA7-9070-8A4083025EF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 &amp; Convert to Rubber Mulch </t>
      </text>
    </comment>
    <comment ref="H165" authorId="84" shapeId="0" xr:uid="{ADDF721A-4BE3-4C29-9543-EA65857416F9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J165" authorId="85" shapeId="0" xr:uid="{9AB28B74-E794-4B34-B6D1-0E0BCB884A0B}">
      <text>
        <t>[Threaded comment]
Your version of Excel allows you to read this threaded comment; however, any edits to it will get removed if the file is opened in a newer version of Excel. Learn more: https://go.microsoft.com/fwlink/?linkid=870924
Comment:
    New Backboards &amp; Rims</t>
      </text>
    </comment>
    <comment ref="P165" authorId="86" shapeId="0" xr:uid="{A41F6218-E8A6-4890-BADA-33790F39F8C7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S167" authorId="87" shapeId="0" xr:uid="{0CB7D972-75DF-4303-8470-E207FB8C1177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T167" authorId="88" shapeId="0" xr:uid="{2C187F18-0037-46B1-9AD7-27013ABF1C16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Install New Playground Equipment </t>
      </text>
    </comment>
    <comment ref="U168" authorId="89" shapeId="0" xr:uid="{5C49A7D8-836E-4CAD-8DAB-09FA44AB7DF9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Benches</t>
      </text>
    </comment>
    <comment ref="H172" authorId="90" shapeId="0" xr:uid="{ED74A086-40BA-41C8-8414-21229AD07E2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Pavilion Metal Roof </t>
      </text>
    </comment>
    <comment ref="I173" authorId="91" shapeId="0" xr:uid="{7CDC4948-3A58-4D03-B2C1-03B0695B4615}">
      <text>
        <t>[Threaded comment]
Your version of Excel allows you to read this threaded comment; however, any edits to it will get removed if the file is opened in a newer version of Excel. Learn more: https://go.microsoft.com/fwlink/?linkid=870924
Comment:
    Pavilion Metal Roof</t>
      </text>
    </comment>
    <comment ref="H174" authorId="92" shapeId="0" xr:uid="{5BD6A5CD-B33C-4CFE-8915-032810EF344D}">
      <text>
        <t>[Threaded comment]
Your version of Excel allows you to read this threaded comment; however, any edits to it will get removed if the file is opened in a newer version of Excel. Learn more: https://go.microsoft.com/fwlink/?linkid=870924
Comment:
    Epoxy Restroom Floors</t>
      </text>
    </comment>
    <comment ref="S174" authorId="93" shapeId="0" xr:uid="{5B68EFA6-8544-4A53-8956-3935C4D47F15}">
      <text>
        <t>[Threaded comment]
Your version of Excel allows you to read this threaded comment; however, any edits to it will get removed if the file is opened in a newer version of Excel. Learn more: https://go.microsoft.com/fwlink/?linkid=870924
Comment:
    Upgrade Restrooms</t>
      </text>
    </comment>
    <comment ref="H176" authorId="94" shapeId="0" xr:uid="{CE1CE36C-9424-432F-80EB-F8859A2FD770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M176" authorId="95" shapeId="0" xr:uid="{54287F24-65CB-4D90-B36B-F93EDE8E91CB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R176" authorId="96" shapeId="0" xr:uid="{61D7D052-ABB5-4617-A222-150AA8D9A1E1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J177" authorId="97" shapeId="0" xr:uid="{B0EA9378-5CA1-4BCC-8CF6-72723EB460DA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K177" authorId="98" shapeId="0" xr:uid="{0F684671-FDA5-4739-A6B8-B7C55259C0B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L177" authorId="99" shapeId="0" xr:uid="{EB014D9A-1182-474B-BD8E-CA50C67483F0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I179" authorId="100" shapeId="0" xr:uid="{820F424D-72EA-44B2-BFD0-86F1F58F7860}">
      <text>
        <t>[Threaded comment]
Your version of Excel allows you to read this threaded comment; however, any edits to it will get removed if the file is opened in a newer version of Excel. Learn more: https://go.microsoft.com/fwlink/?linkid=870924
Comment:
    Front Split Rail Replacment</t>
      </text>
    </comment>
    <comment ref="S180" authorId="101" shapeId="0" xr:uid="{2A4721F8-A85E-4198-B533-6BD50F7D4E91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Guide Rail</t>
      </text>
    </comment>
    <comment ref="U182" authorId="102" shapeId="0" xr:uid="{D6B1FA6E-CFF7-46C6-9407-BE201D7AD31F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Benches</t>
      </text>
    </comment>
    <comment ref="K187" authorId="103" shapeId="0" xr:uid="{207FDBFD-40AA-40AA-A344-07598699B54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Front Split Rail &amp; Gate Replacement </t>
      </text>
    </comment>
    <comment ref="R188" authorId="104" shapeId="0" xr:uid="{E1305F94-456E-4B5C-AF5E-647D6134C427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S188" authorId="105" shapeId="0" xr:uid="{24883E90-9533-4D56-A954-6B1F13FEEB3B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New Playground Equipment</t>
      </text>
    </comment>
    <comment ref="S190" authorId="106" shapeId="0" xr:uid="{83049FE7-177A-41C3-A540-6CB3AB62B24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Replacement Benches </t>
      </text>
    </comment>
    <comment ref="I191" authorId="107" shapeId="0" xr:uid="{A4782092-E415-4065-BEBC-37BDBDCD350E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Q191" authorId="108" shapeId="0" xr:uid="{7E1C6978-78BA-4AC7-9D32-508FCDF71BA7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U192" authorId="109" shapeId="0" xr:uid="{2DAD64F1-8402-4CFE-BA8D-072545AD083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</t>
      </text>
    </comment>
    <comment ref="P198" authorId="110" shapeId="0" xr:uid="{6B6C8A81-6F7D-469C-90AB-FA7142B3CDF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Field 3 Fencing Replacement </t>
      </text>
    </comment>
    <comment ref="H200" authorId="111" shapeId="0" xr:uid="{4F1B2394-0BEA-44F8-9753-4BC871A9C09D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M200" authorId="112" shapeId="0" xr:uid="{F3D243B1-C711-4413-9CBD-1735A0A3BDCF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R200" authorId="113" shapeId="0" xr:uid="{376F8552-B3E0-4D73-9BEE-9AAA125B6AAA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K203" authorId="114" shapeId="0" xr:uid="{48D1C362-6F12-4F9A-8779-562392351912}">
      <text>
        <t>[Threaded comment]
Your version of Excel allows you to read this threaded comment; however, any edits to it will get removed if the file is opened in a newer version of Excel. Learn more: https://go.microsoft.com/fwlink/?linkid=870924
Comment:
    Pavilion Metal Roof</t>
      </text>
    </comment>
    <comment ref="I204" authorId="115" shapeId="0" xr:uid="{ACFE807D-ECEB-40CC-A505-9155CDB9B56C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Picnic Tables</t>
      </text>
    </comment>
    <comment ref="S205" authorId="116" shapeId="0" xr:uid="{1B12B0B6-E343-4D24-9F20-D33FAA92BE7B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 Front &amp; Railroad Side Trails</t>
      </text>
    </comment>
    <comment ref="I206" authorId="117" shapeId="0" xr:uid="{0734EE58-EA8C-46C6-8635-F044885DA870}">
      <text>
        <t>[Threaded comment]
Your version of Excel allows you to read this threaded comment; however, any edits to it will get removed if the file is opened in a newer version of Excel. Learn more: https://go.microsoft.com/fwlink/?linkid=870924
Comment:
    Front Split Rail Replacment</t>
      </text>
    </comment>
    <comment ref="I208" authorId="118" shapeId="0" xr:uid="{BD759D31-8C1E-4E80-A248-E33CF7A2714A}">
      <text>
        <t>[Threaded comment]
Your version of Excel allows you to read this threaded comment; however, any edits to it will get removed if the file is opened in a newer version of Excel. Learn more: https://go.microsoft.com/fwlink/?linkid=870924
Comment:
    Electronic Door Looks. Storage Doors</t>
      </text>
    </comment>
    <comment ref="J208" authorId="119" shapeId="0" xr:uid="{6230890E-19CA-4E95-A58D-2635D299E4F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Epoxy Coat Restroom Floors </t>
      </text>
    </comment>
    <comment ref="M209" authorId="120" shapeId="0" xr:uid="{44758588-0D0C-4863-9BA1-6C479EA4952F}">
      <text>
        <t>[Threaded comment]
Your version of Excel allows you to read this threaded comment; however, any edits to it will get removed if the file is opened in a newer version of Excel. Learn more: https://go.microsoft.com/fwlink/?linkid=870924
Comment:
    Upgrade/ Replace Camera System</t>
      </text>
    </comment>
    <comment ref="N210" authorId="121" shapeId="0" xr:uid="{25B67905-8D41-4EEC-84C3-ED4DBC74CE5A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V210" authorId="122" shapeId="0" xr:uid="{9E91916D-EDB7-42E5-B0C8-57A9AB11E31E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Coating</t>
      </text>
    </comment>
    <comment ref="J211" authorId="123" shapeId="0" xr:uid="{CD5900FF-80A1-4809-9AA5-CE97F3F5DC04}">
      <text>
        <t>[Threaded comment]
Your version of Excel allows you to read this threaded comment; however, any edits to it will get removed if the file is opened in a newer version of Excel. Learn more: https://go.microsoft.com/fwlink/?linkid=870924
Comment:
    Orchard Glen Side Split Rail Replacment</t>
      </text>
    </comment>
    <comment ref="Q212" authorId="124" shapeId="0" xr:uid="{97413BD1-8518-4893-876D-B7C6C4015540}">
      <text>
        <t>[Threaded comment]
Your version of Excel allows you to read this threaded comment; however, any edits to it will get removed if the file is opened in a newer version of Excel. Learn more: https://go.microsoft.com/fwlink/?linkid=870924
Comment:
    Seal Coating</t>
      </text>
    </comment>
    <comment ref="H214" authorId="125" shapeId="0" xr:uid="{08C70BD5-4E2A-45C5-AD6D-0F5CB219736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Back Parking Lot Split Rail Reconfiguration </t>
      </text>
    </comment>
    <comment ref="Q215" authorId="126" shapeId="0" xr:uid="{890A51FC-B66D-4D9C-B075-F54727FE2183}">
      <text>
        <t>[Threaded comment]
Your version of Excel allows you to read this threaded comment; however, any edits to it will get removed if the file is opened in a newer version of Excel. Learn more: https://go.microsoft.com/fwlink/?linkid=870924
Comment:
    Upgrade/ Replace Security Cameras</t>
      </text>
    </comment>
    <comment ref="O216" authorId="127" shapeId="0" xr:uid="{4417D44F-4679-424E-A722-331CFF5D08CE}">
      <text>
        <t>[Threaded comment]
Your version of Excel allows you to read this threaded comment; however, any edits to it will get removed if the file is opened in a newer version of Excel. Learn more: https://go.microsoft.com/fwlink/?linkid=870924
Comment:
    Back of Park Split Rail Replacment</t>
      </text>
    </comment>
    <comment ref="J217" authorId="128" shapeId="0" xr:uid="{6F04EEEC-B8DA-4086-B07C-4A442BB1D78F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Shades</t>
      </text>
    </comment>
    <comment ref="P217" authorId="129" shapeId="0" xr:uid="{2748DFD8-905E-422C-97EE-92377C20875B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Q217" authorId="130" shapeId="0" xr:uid="{0FFB7EBB-84F4-4D6E-A886-EAAEF792928B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New Playground Equipment &amp; Replace PIP</t>
      </text>
    </comment>
    <comment ref="M218" authorId="131" shapeId="0" xr:uid="{32FC1E79-8CBC-4314-A7A4-9E2502A47486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Connecting Road Split Rail Replacment</t>
      </text>
    </comment>
    <comment ref="Q219" authorId="132" shapeId="0" xr:uid="{74BBB4EE-A24C-458E-A91C-45FB9F9CD2CB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R219" authorId="133" shapeId="0" xr:uid="{7C1897F2-28D3-4957-98C8-BA1690D7B190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New Playground Equipment &amp; Replace PIP</t>
      </text>
    </comment>
    <comment ref="S220" authorId="134" shapeId="0" xr:uid="{0DF75756-4816-49F6-A45E-7E927E309584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Tables, Trash Cans, &amp; Shades</t>
      </text>
    </comment>
    <comment ref="I221" authorId="135" shapeId="0" xr:uid="{5347660D-5730-4BE3-9983-2D1D1A7FAF0F}">
      <text>
        <t>[Threaded comment]
Your version of Excel allows you to read this threaded comment; however, any edits to it will get removed if the file is opened in a newer version of Excel. Learn more: https://go.microsoft.com/fwlink/?linkid=870924
Comment:
    Additional Storage Garage</t>
      </text>
    </comment>
    <comment ref="N226" authorId="136" shapeId="0" xr:uid="{29EBD04D-271C-4C1A-B374-5469BA5DA9ED}">
      <text>
        <t>[Threaded comment]
Your version of Excel allows you to read this threaded comment; however, any edits to it will get removed if the file is opened in a newer version of Excel. Learn more: https://go.microsoft.com/fwlink/?linkid=870924
Comment:
    Playground Split Rail Replacment</t>
      </text>
    </comment>
    <comment ref="T231" authorId="137" shapeId="0" xr:uid="{1AB6F5B9-F9D2-42FE-A92D-FCB6D342DFD4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Bike Rack</t>
      </text>
    </comment>
    <comment ref="T233" authorId="138" shapeId="0" xr:uid="{1D9884EC-D0D2-4F30-B433-10AE23D1FCF5}">
      <text>
        <t>[Threaded comment]
Your version of Excel allows you to read this threaded comment; however, any edits to it will get removed if the file is opened in a newer version of Excel. Learn more: https://go.microsoft.com/fwlink/?linkid=870924
Comment:
    Upgrade/ Replace Cameras</t>
      </text>
    </comment>
    <comment ref="U236" authorId="139" shapeId="0" xr:uid="{91931EBD-610B-4807-93C1-C20E724767D4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Benches</t>
      </text>
    </comment>
    <comment ref="Q238" authorId="140" shapeId="0" xr:uid="{2F03615C-0769-4892-90A7-4C028E361C1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Maintenance Facility Split Rail Replacement </t>
      </text>
    </comment>
    <comment ref="N239" authorId="141" shapeId="0" xr:uid="{CD8321A7-463E-4517-81C8-23FE4DACC7FB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U239" authorId="142" shapeId="0" xr:uid="{76CBE90C-540D-48BE-A55E-10EE731713FF}">
      <text>
        <t>[Threaded comment]
Your version of Excel allows you to read this threaded comment; however, any edits to it will get removed if the file is opened in a newer version of Excel. Learn more: https://go.microsoft.com/fwlink/?linkid=870924
Comment:
    Parking Lot Seal Coating</t>
      </text>
    </comment>
    <comment ref="V243" authorId="143" shapeId="0" xr:uid="{3BAA63C8-7194-4CAF-9306-9420C2C4F001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Volleyball Net System</t>
      </text>
    </comment>
    <comment ref="H244" authorId="144" shapeId="0" xr:uid="{ACAD70D2-0BB5-4A1E-AB65-D985944C2D2E}">
      <text>
        <t>[Threaded comment]
Your version of Excel allows you to read this threaded comment; however, any edits to it will get removed if the file is opened in a newer version of Excel. Learn more: https://go.microsoft.com/fwlink/?linkid=870924
Comment:
    Lights, Plants, &amp; Signage</t>
      </text>
    </comment>
    <comment ref="I244" authorId="145" shapeId="0" xr:uid="{3B767DD9-8CCD-402A-B9ED-0C6673061FBF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Irrigation</t>
      </text>
    </comment>
    <comment ref="H245" authorId="146" shapeId="0" xr:uid="{2567D207-B64A-4972-9F05-104F87FA5641}">
      <text>
        <t>[Threaded comment]
Your version of Excel allows you to read this threaded comment; however, any edits to it will get removed if the file is opened in a newer version of Excel. Learn more: https://go.microsoft.com/fwlink/?linkid=870924
Comment:
    Site Grading &amp; Seeding</t>
      </text>
    </comment>
    <comment ref="K252" authorId="147" shapeId="0" xr:uid="{78AAA980-8212-4289-B262-6DFBF153432B}">
      <text>
        <t>[Threaded comment]
Your version of Excel allows you to read this threaded comment; however, any edits to it will get removed if the file is opened in a newer version of Excel. Learn more: https://go.microsoft.com/fwlink/?linkid=870924
Comment:
    Seal Coat Parking Lot</t>
      </text>
    </comment>
    <comment ref="P252" authorId="148" shapeId="0" xr:uid="{F8880591-CB55-4AA1-92F2-6D2B835D2EE1}">
      <text>
        <t>[Threaded comment]
Your version of Excel allows you to read this threaded comment; however, any edits to it will get removed if the file is opened in a newer version of Excel. Learn more: https://go.microsoft.com/fwlink/?linkid=870924
Comment:
    Seal Coat Parking Lot</t>
      </text>
    </comment>
    <comment ref="U252" authorId="149" shapeId="0" xr:uid="{4AC8C665-EBDE-4258-A74C-7AFCA25CB991}">
      <text>
        <t>[Threaded comment]
Your version of Excel allows you to read this threaded comment; however, any edits to it will get removed if the file is opened in a newer version of Excel. Learn more: https://go.microsoft.com/fwlink/?linkid=870924
Comment:
    Seal Coat Parking Lot</t>
      </text>
    </comment>
    <comment ref="K254" authorId="150" shapeId="0" xr:uid="{22F77A44-2B96-422E-9774-12876955A7FD}">
      <text>
        <t>[Threaded comment]
Your version of Excel allows you to read this threaded comment; however, any edits to it will get removed if the file is opened in a newer version of Excel. Learn more: https://go.microsoft.com/fwlink/?linkid=870924
Comment:
    Metal Roof</t>
      </text>
    </comment>
    <comment ref="I255" authorId="151" shapeId="0" xr:uid="{103505A0-33B0-44DE-8855-1222DC2829EA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 Front Section of Split Rail</t>
      </text>
    </comment>
    <comment ref="I256" authorId="152" shapeId="0" xr:uid="{95C152DB-0F7F-4AC5-B4DB-8CEFE41D27DE}">
      <text>
        <t>[Threaded comment]
Your version of Excel allows you to read this threaded comment; however, any edits to it will get removed if the file is opened in a newer version of Excel. Learn more: https://go.microsoft.com/fwlink/?linkid=870924
Comment:
    Electronic Door Looks. Storage Doors</t>
      </text>
    </comment>
    <comment ref="J256" authorId="153" shapeId="0" xr:uid="{6E0EE77B-98DB-49F9-B066-87BE67E282D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Epoxy Coat Restroom Floors </t>
      </text>
    </comment>
    <comment ref="U257" authorId="154" shapeId="0" xr:uid="{BBB451BC-A235-46DA-A5D8-94FD81C60910}">
      <text>
        <t>[Threaded comment]
Your version of Excel allows you to read this threaded comment; however, any edits to it will get removed if the file is opened in a newer version of Excel. Learn more: https://go.microsoft.com/fwlink/?linkid=870924
Comment:
    Upgrade/Replace Camera System</t>
      </text>
    </comment>
    <comment ref="L258" authorId="155" shapeId="0" xr:uid="{70BB4615-628E-461B-BF85-54B9BE42394C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Playground Equipment</t>
      </text>
    </comment>
    <comment ref="M258" authorId="156" shapeId="0" xr:uid="{1FAC0ECF-89A9-44D6-9E48-BDD52E29A29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Install New Playground Equipment. Convert to Rubber Mulch</t>
      </text>
    </comment>
    <comment ref="M259" authorId="157" shapeId="0" xr:uid="{524C4FB4-C8B6-467E-B1DF-6051053BBAD1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Picnic Tables</t>
      </text>
    </comment>
    <comment ref="R260" authorId="158" shapeId="0" xr:uid="{B4BE3420-717A-4571-9005-5CF33B295EE7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Seating Amenities &amp; Shade Structure</t>
      </text>
    </comment>
    <comment ref="K261" authorId="159" shapeId="0" xr:uid="{5A53177C-263B-4E00-AC0E-C310D03F105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Shades</t>
      </text>
    </comment>
    <comment ref="Q261" authorId="160" shapeId="0" xr:uid="{F769CB31-D03A-4B07-B1F3-57432BF9C6CE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Shades</t>
      </text>
    </comment>
    <comment ref="L264" authorId="161" shapeId="0" xr:uid="{F37E1715-20D1-4BF5-A14D-020AC83BBB00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 Courts</t>
      </text>
    </comment>
    <comment ref="T264" authorId="162" shapeId="0" xr:uid="{22106D68-67EA-42FE-90CF-B2F758AD55AE}">
      <text>
        <t>[Threaded comment]
Your version of Excel allows you to read this threaded comment; however, any edits to it will get removed if the file is opened in a newer version of Excel. Learn more: https://go.microsoft.com/fwlink/?linkid=870924
Comment:
    Acrylic Coat Courts</t>
      </text>
    </comment>
    <comment ref="U265" authorId="163" shapeId="0" xr:uid="{43787345-C0EC-4F27-AC90-82389BE910F9}">
      <text>
        <t>[Threaded comment]
Your version of Excel allows you to read this threaded comment; however, any edits to it will get removed if the file is opened in a newer version of Excel. Learn more: https://go.microsoft.com/fwlink/?linkid=870924
Comment:
    Replacement Benches</t>
      </text>
    </comment>
  </commentList>
</comments>
</file>

<file path=xl/sharedStrings.xml><?xml version="1.0" encoding="utf-8"?>
<sst xmlns="http://schemas.openxmlformats.org/spreadsheetml/2006/main" count="271" uniqueCount="223">
  <si>
    <t>TOTAL</t>
  </si>
  <si>
    <t>Initial Cost</t>
  </si>
  <si>
    <t>Service Life (Years)</t>
  </si>
  <si>
    <t xml:space="preserve">PARKS </t>
  </si>
  <si>
    <t>Center Squre</t>
  </si>
  <si>
    <t>Country Estates</t>
  </si>
  <si>
    <t>Grantham</t>
  </si>
  <si>
    <t>Fisher</t>
  </si>
  <si>
    <t>Millers Crest</t>
  </si>
  <si>
    <t>Mt. Allen</t>
  </si>
  <si>
    <t>Rosegarden</t>
  </si>
  <si>
    <t>Simpson</t>
  </si>
  <si>
    <t>Spring Run</t>
  </si>
  <si>
    <t>Winding Hill North</t>
  </si>
  <si>
    <t>Winding Hill South</t>
  </si>
  <si>
    <t>Center Square TOTAL</t>
  </si>
  <si>
    <t>Country Estates TOTAL</t>
  </si>
  <si>
    <t>Fisher TOTAL</t>
  </si>
  <si>
    <t xml:space="preserve">Friendship TOTAL  </t>
  </si>
  <si>
    <t>Friendship</t>
  </si>
  <si>
    <t xml:space="preserve">Grantham TOTAL </t>
  </si>
  <si>
    <t>Millers Crest TOTAL</t>
  </si>
  <si>
    <t xml:space="preserve">Mt. Allen TOTAL </t>
  </si>
  <si>
    <t>Rosegarden TOTAL</t>
  </si>
  <si>
    <t xml:space="preserve">Simpson TOTAL </t>
  </si>
  <si>
    <t>Spring Run TOTAL</t>
  </si>
  <si>
    <t xml:space="preserve">Winding Hill North TOTAL </t>
  </si>
  <si>
    <t>Winding Hill South TOTAL</t>
  </si>
  <si>
    <t>Year Installed</t>
  </si>
  <si>
    <t>Asset</t>
  </si>
  <si>
    <t>Pavilion</t>
  </si>
  <si>
    <t xml:space="preserve">Pavilion </t>
  </si>
  <si>
    <t>Volcano Climber</t>
  </si>
  <si>
    <t>2-Bay Single Post Swings (2 Belt &amp; 2 Toddler)</t>
  </si>
  <si>
    <t>Fontana Play Structure</t>
  </si>
  <si>
    <t xml:space="preserve">Rubber Mulch </t>
  </si>
  <si>
    <t>Split Rail (Parking Area)</t>
  </si>
  <si>
    <t>2 Aluminum Picnic Tables</t>
  </si>
  <si>
    <t>Gametime Play Structure</t>
  </si>
  <si>
    <t>Pavilion (Metal Roof 2020)</t>
  </si>
  <si>
    <t>Pond Areation System</t>
  </si>
  <si>
    <t>Pavilion (Metal Roof 2019)</t>
  </si>
  <si>
    <t>19??</t>
  </si>
  <si>
    <t>???</t>
  </si>
  <si>
    <t>Playworld Play Structure &amp; Swings</t>
  </si>
  <si>
    <t xml:space="preserve">Playground Chainlink Fence </t>
  </si>
  <si>
    <t>Gametime Playstucture</t>
  </si>
  <si>
    <t>Playworld 1 Bay Swings &amp; Toddler Swing</t>
  </si>
  <si>
    <t>3 Dumor Benches</t>
  </si>
  <si>
    <t>Split Rail &amp; Gate</t>
  </si>
  <si>
    <t>Water Fountailn</t>
  </si>
  <si>
    <t>2 5-Row Bleachers &amp; Fencing</t>
  </si>
  <si>
    <t>Baseball Field Fencing</t>
  </si>
  <si>
    <t>Playground Chainlink Fence</t>
  </si>
  <si>
    <t>Water Fountain</t>
  </si>
  <si>
    <t>Ribbon Climbing Wall</t>
  </si>
  <si>
    <t>Freestanding Slide</t>
  </si>
  <si>
    <t>Sidewalk</t>
  </si>
  <si>
    <t>2-Bay Single Post Swings (2 Belt &amp; 2 Toddler Exspression)</t>
  </si>
  <si>
    <t>2 Dumor Benches</t>
  </si>
  <si>
    <t>McCormick</t>
  </si>
  <si>
    <t xml:space="preserve">McCormick TOTAL </t>
  </si>
  <si>
    <t>4 Aluminum Picnic Tables</t>
  </si>
  <si>
    <t>Entrance Sign</t>
  </si>
  <si>
    <t>Pavilion with Storage &amp; Fireplace</t>
  </si>
  <si>
    <t>Composting Bathroom</t>
  </si>
  <si>
    <t>Sand Volleyball Court</t>
  </si>
  <si>
    <t>Gametime Climbing Rock</t>
  </si>
  <si>
    <t xml:space="preserve">Split Rail Fencing </t>
  </si>
  <si>
    <t>Wooden Guide Rail</t>
  </si>
  <si>
    <t>Concesion Stand, Storage, &amp; Bathroom Facility</t>
  </si>
  <si>
    <t>Gametime Play Structure &amp; Swings</t>
  </si>
  <si>
    <t>Camera System</t>
  </si>
  <si>
    <t xml:space="preserve">Split Rail </t>
  </si>
  <si>
    <t>Parking Lot</t>
  </si>
  <si>
    <t>Split Rail</t>
  </si>
  <si>
    <t>Walking Path</t>
  </si>
  <si>
    <t>4 Pickleball Courts</t>
  </si>
  <si>
    <t>Playground Sun Shades</t>
  </si>
  <si>
    <t>Playground Seating Area</t>
  </si>
  <si>
    <t>2 Athletic Fields</t>
  </si>
  <si>
    <t>3 Basketball Half Courts</t>
  </si>
  <si>
    <t>Flagpole (Lighting 2020)</t>
  </si>
  <si>
    <t>3 Athletic Fields</t>
  </si>
  <si>
    <t>2 Water Fountains</t>
  </si>
  <si>
    <t>2 Permanent Soccer Goals</t>
  </si>
  <si>
    <t>3 Athletc Field Irrigation System</t>
  </si>
  <si>
    <t>4 Team Sideline Benches</t>
  </si>
  <si>
    <t>2 Soccer Benches &amp; Enclosures</t>
  </si>
  <si>
    <t>2 Backstop Nets</t>
  </si>
  <si>
    <t xml:space="preserve">PARK ASSET GRAND TOTAL </t>
  </si>
  <si>
    <t>2 Pavilions (Metal Roofs &amp; Gutters 2019)</t>
  </si>
  <si>
    <t>Concesion Stand, Maintanace Garage, &amp; Bathroom Facility</t>
  </si>
  <si>
    <t>2 Basketball Goals</t>
  </si>
  <si>
    <t>Teener Field Dugouts</t>
  </si>
  <si>
    <t>2 In Ground Bike Racks</t>
  </si>
  <si>
    <t>Land Purchase</t>
  </si>
  <si>
    <t>North Field Lights &amp; Sound System</t>
  </si>
  <si>
    <t>Basketball Court Surface</t>
  </si>
  <si>
    <t>28x26 Storage Garage</t>
  </si>
  <si>
    <t>Teener Field Backstop Fencing</t>
  </si>
  <si>
    <t>North Field Fencing</t>
  </si>
  <si>
    <t>South Field Fencing</t>
  </si>
  <si>
    <t>Upper Parking Lot Lights (Right of Concession Stand)</t>
  </si>
  <si>
    <t>Lower Parking Lot Lights (Left of Concession Stand)</t>
  </si>
  <si>
    <t>Basketball Court Lights</t>
  </si>
  <si>
    <t>Playground Path Lights</t>
  </si>
  <si>
    <t>Tennis &amp; Pickelball Courts</t>
  </si>
  <si>
    <t>North &amp; South Infield Irrigation System</t>
  </si>
  <si>
    <t>20x28 Pavilion</t>
  </si>
  <si>
    <t xml:space="preserve">Top Field Fencing </t>
  </si>
  <si>
    <t>West Field Relocation &amp; Fencing</t>
  </si>
  <si>
    <t>Speed Tables to Back Parking Lot</t>
  </si>
  <si>
    <t>Field 2 Dugouts</t>
  </si>
  <si>
    <t>24x36 Pavilion</t>
  </si>
  <si>
    <t>Softball Field 1 &amp; 2</t>
  </si>
  <si>
    <t>Front Parking Lot</t>
  </si>
  <si>
    <t>Water Line for Field Irrigation</t>
  </si>
  <si>
    <t>Hot Box for Water Line</t>
  </si>
  <si>
    <t>Security Cameras</t>
  </si>
  <si>
    <t>Stone Back Parking Lot</t>
  </si>
  <si>
    <t>North Field Dugouts</t>
  </si>
  <si>
    <t>South Field Dugouts</t>
  </si>
  <si>
    <t>Parking Lot &amp; Paths</t>
  </si>
  <si>
    <t>Teener Field Outfield Fencing</t>
  </si>
  <si>
    <t>Parking Lot, Walking Path</t>
  </si>
  <si>
    <t>Central Hub &amp; Walking Path</t>
  </si>
  <si>
    <t xml:space="preserve">South Field Lights </t>
  </si>
  <si>
    <t>Dog Park</t>
  </si>
  <si>
    <t>Dog Park Facility</t>
  </si>
  <si>
    <t xml:space="preserve">Dog Park TOTAL </t>
  </si>
  <si>
    <t>Aluminum Bleaches</t>
  </si>
  <si>
    <t>Aluminum Picnic Tables</t>
  </si>
  <si>
    <t>Wood Picnic Tables</t>
  </si>
  <si>
    <t>Gametime Spinner</t>
  </si>
  <si>
    <t>Shade Structures</t>
  </si>
  <si>
    <t>Split Rail (Playground)</t>
  </si>
  <si>
    <t>Flagpole (2020 Lighting)</t>
  </si>
  <si>
    <t>Lighted Flagpole</t>
  </si>
  <si>
    <t xml:space="preserve">Lighted Flagpole </t>
  </si>
  <si>
    <t>3 Aluminum Picnic Tables</t>
  </si>
  <si>
    <t>Tennis Court Lighting</t>
  </si>
  <si>
    <t>10 Dumor Black Metal Benches &amp; 4 Black Dumor Trash Cans</t>
  </si>
  <si>
    <t>Tables, Dumor Benches &amp; Trash Cans Central Hub</t>
  </si>
  <si>
    <t>Little Tykes Play Structure &amp; Swings w Rubber Mulch</t>
  </si>
  <si>
    <t>Playworld Play Strucure w/ Rubber Mulch</t>
  </si>
  <si>
    <t>Field 1 Dugouts</t>
  </si>
  <si>
    <t>Burke Play Stuture w/ Rubber Mulch</t>
  </si>
  <si>
    <t>Burke &amp; Playworld Inclusive Playground w/ PIP Surfacing</t>
  </si>
  <si>
    <t xml:space="preserve">Field 1 Fencing </t>
  </si>
  <si>
    <t>Concesion Stand, Storage, &amp; Bathroom Facility (Metal Roof 2021)</t>
  </si>
  <si>
    <t>Field 1 Dugout Benches</t>
  </si>
  <si>
    <t>Gametime Bike Rack</t>
  </si>
  <si>
    <t xml:space="preserve">Front Speed Table </t>
  </si>
  <si>
    <t xml:space="preserve">Camera System Octagon Pavilion </t>
  </si>
  <si>
    <t xml:space="preserve">Security Cameras </t>
  </si>
  <si>
    <t>Half Basket Ball Court w/ Goal</t>
  </si>
  <si>
    <t>Full Basketball Court w/ Goals</t>
  </si>
  <si>
    <t>Basketball Goal</t>
  </si>
  <si>
    <t>Field 2 Dugout Benches</t>
  </si>
  <si>
    <t>Crosswalk &amp; Trails WHN to WHS</t>
  </si>
  <si>
    <t>Lisburn Entrance Road</t>
  </si>
  <si>
    <t>Camera Sytem</t>
  </si>
  <si>
    <t>Playground Mister Pad</t>
  </si>
  <si>
    <t>Front Split Rail</t>
  </si>
  <si>
    <t>Pavilion (Metal Roofs &amp; Gutters 2022)</t>
  </si>
  <si>
    <t>Dumpster Enclosure</t>
  </si>
  <si>
    <t>Softball Field 4</t>
  </si>
  <si>
    <t xml:space="preserve">Softball Field 3 </t>
  </si>
  <si>
    <t>Split Rail (Back Property/ Maintenece Facility)</t>
  </si>
  <si>
    <t>West Field Outfield Fencing</t>
  </si>
  <si>
    <t xml:space="preserve">Story Trail </t>
  </si>
  <si>
    <t>Memorial Bench</t>
  </si>
  <si>
    <t>Entrance Trail</t>
  </si>
  <si>
    <t>5 Dumor Benches &amp; Bench Pads</t>
  </si>
  <si>
    <t>3 Dumor Benches &amp; Bench Pads</t>
  </si>
  <si>
    <t>Passing Wall</t>
  </si>
  <si>
    <t>Generations</t>
  </si>
  <si>
    <t>Securtiy System</t>
  </si>
  <si>
    <t>Playgrounds (Totlot, 2-5, 2-5 Risk)</t>
  </si>
  <si>
    <t>1 Dumor Bench</t>
  </si>
  <si>
    <t>5 Dumor Benches</t>
  </si>
  <si>
    <t>Fisher Front Trail Replacment</t>
  </si>
  <si>
    <t>Playgrounds</t>
  </si>
  <si>
    <t>Athletic Fields</t>
  </si>
  <si>
    <t>Court Sports</t>
  </si>
  <si>
    <t>Parking Lots &amp; Trails</t>
  </si>
  <si>
    <t>Site Amentines (Benches, Tables, Fencing)</t>
  </si>
  <si>
    <t>Total</t>
  </si>
  <si>
    <t xml:space="preserve">Open Space </t>
  </si>
  <si>
    <t>Overflow, Maintenance &amp; Back Parking Lots</t>
  </si>
  <si>
    <t>Front Parking Lot Lighting</t>
  </si>
  <si>
    <t>Camera System Upgrade</t>
  </si>
  <si>
    <t>Restroom HVAC System &amp; Insulation</t>
  </si>
  <si>
    <t>Metal Umbrellas at Playground Picnic Tables</t>
  </si>
  <si>
    <t>2 Full Basket Ball Courts (Acrylic Coating 2022)</t>
  </si>
  <si>
    <t>Half Basketball Court</t>
  </si>
  <si>
    <t>Volleyball Net</t>
  </si>
  <si>
    <t>Rain Deck</t>
  </si>
  <si>
    <t>Playground Paths</t>
  </si>
  <si>
    <t>MDF Water Fountain (Playground)</t>
  </si>
  <si>
    <t xml:space="preserve">Parking Lot Addition </t>
  </si>
  <si>
    <r>
      <t>Maintance Garage</t>
    </r>
    <r>
      <rPr>
        <sz val="8"/>
        <rFont val="Arial"/>
        <family val="2"/>
      </rPr>
      <t xml:space="preserve"> </t>
    </r>
    <r>
      <rPr>
        <sz val="7"/>
        <rFont val="Arial"/>
        <family val="2"/>
      </rPr>
      <t>(Interior Finishing 2021, Office Addtion 2022, Office Finishing 2023)</t>
    </r>
  </si>
  <si>
    <t>Trails Phase 1</t>
  </si>
  <si>
    <t>Split Rail (Lisburn Road Frontage &amp; McCormick Road Frontage)</t>
  </si>
  <si>
    <t xml:space="preserve">Sensory Garden </t>
  </si>
  <si>
    <t>Facilities (Restrooms, Pavilions)</t>
  </si>
  <si>
    <t>Maintenece (Building/ *Equipment Seperate Asset List)</t>
  </si>
  <si>
    <t>Aluminum Bleachers</t>
  </si>
  <si>
    <t xml:space="preserve">Generations TOTAL </t>
  </si>
  <si>
    <t>ASSET AND PLAYGROUND EQUIPMENT REPLACEMENT PLAN 2024 - 2037</t>
  </si>
  <si>
    <t xml:space="preserve">Barn Securtiy Fencing </t>
  </si>
  <si>
    <t>Master Plan</t>
  </si>
  <si>
    <t>Engineering Plans</t>
  </si>
  <si>
    <t>Entrance Gates (Lisburn/ McCormick) Plus Electric Service</t>
  </si>
  <si>
    <t>House/ Lot Sale</t>
  </si>
  <si>
    <t>Eletric Services Barn/ Lisburn</t>
  </si>
  <si>
    <t>Pond Rehab/ ADA Pier</t>
  </si>
  <si>
    <t>Fitness Equipment</t>
  </si>
  <si>
    <t>Train Viewing Area</t>
  </si>
  <si>
    <t xml:space="preserve">Maintenacne Storage Building </t>
  </si>
  <si>
    <t xml:space="preserve">Playworld Play Structure </t>
  </si>
  <si>
    <t>Restroom Heat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</si>
</sst>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&quot;$&quot;#,##0.00"/>
  </numFmts>
  <fonts count="18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b/>
      <u/>
      <sz val="12"/>
      <color theme="0"/>
      <name val="Arial"/>
      <family val="2"/>
    </font>
    <font>
      <b/>
      <sz val="10"/>
      <color theme="0"/>
      <name val="Arial"/>
      <family val="2"/>
    </font>
    <font>
      <b/>
      <u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sz val="7"/>
      <name val="Arial"/>
      <family val="2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4" fillId="0" borderId="0" applyFont="0" applyFill="0" applyBorder="0" applyAlignment="0" applyProtection="0"/>
  </cellStyleXfs>
  <cellXfs count="14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4" fillId="0" borderId="1" xfId="0" applyFont="1" applyBorder="1" applyAlignment="1">
      <alignment horizontal="left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3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1" fillId="0" borderId="1" xfId="0" applyNumberFormat="1" applyFont="1" applyBorder="1"/>
    <xf numFmtId="165" fontId="1" fillId="0" borderId="1" xfId="0" applyNumberFormat="1" applyFont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8" fillId="3" borderId="1" xfId="0" applyNumberFormat="1" applyFont="1" applyFill="1" applyBorder="1" applyAlignment="1">
      <alignment horizontal="center"/>
    </xf>
    <xf numFmtId="165" fontId="7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 vertical="center" wrapText="1"/>
    </xf>
    <xf numFmtId="165" fontId="8" fillId="5" borderId="1" xfId="0" applyNumberFormat="1" applyFont="1" applyFill="1" applyBorder="1" applyAlignment="1">
      <alignment horizontal="center"/>
    </xf>
    <xf numFmtId="165" fontId="7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165" fontId="10" fillId="4" borderId="1" xfId="0" applyNumberFormat="1" applyFont="1" applyFill="1" applyBorder="1" applyAlignment="1">
      <alignment horizontal="center" vertical="center" wrapText="1"/>
    </xf>
    <xf numFmtId="165" fontId="11" fillId="4" borderId="1" xfId="0" applyNumberFormat="1" applyFont="1" applyFill="1" applyBorder="1" applyAlignment="1">
      <alignment horizontal="center"/>
    </xf>
    <xf numFmtId="165" fontId="10" fillId="4" borderId="1" xfId="0" applyNumberFormat="1" applyFont="1" applyFill="1" applyBorder="1" applyAlignment="1">
      <alignment horizontal="center"/>
    </xf>
    <xf numFmtId="165" fontId="13" fillId="4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5" fontId="1" fillId="0" borderId="1" xfId="2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/>
    </xf>
    <xf numFmtId="165" fontId="4" fillId="0" borderId="1" xfId="0" applyNumberFormat="1" applyFont="1" applyBorder="1" applyAlignment="1">
      <alignment horizontal="center" vertical="center" wrapText="1"/>
    </xf>
    <xf numFmtId="165" fontId="4" fillId="4" borderId="1" xfId="0" applyNumberFormat="1" applyFont="1" applyFill="1" applyBorder="1" applyAlignment="1">
      <alignment horizontal="center" vertical="center" wrapText="1"/>
    </xf>
    <xf numFmtId="165" fontId="2" fillId="4" borderId="1" xfId="0" applyNumberFormat="1" applyFont="1" applyFill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1" fillId="0" borderId="1" xfId="1" applyNumberFormat="1" applyFill="1" applyBorder="1" applyAlignment="1">
      <alignment horizontal="center"/>
    </xf>
    <xf numFmtId="165" fontId="1" fillId="0" borderId="1" xfId="1" applyNumberFormat="1" applyFill="1" applyBorder="1"/>
    <xf numFmtId="165" fontId="3" fillId="0" borderId="1" xfId="1" applyNumberFormat="1" applyFont="1" applyFill="1" applyBorder="1"/>
    <xf numFmtId="165" fontId="0" fillId="0" borderId="1" xfId="0" applyNumberFormat="1" applyBorder="1"/>
    <xf numFmtId="165" fontId="1" fillId="0" borderId="1" xfId="1" applyNumberFormat="1" applyFont="1" applyFill="1" applyBorder="1"/>
    <xf numFmtId="165" fontId="0" fillId="2" borderId="1" xfId="0" applyNumberFormat="1" applyFill="1" applyBorder="1" applyAlignment="1">
      <alignment horizontal="center"/>
    </xf>
    <xf numFmtId="165" fontId="1" fillId="0" borderId="1" xfId="1" applyNumberFormat="1" applyFont="1" applyFill="1" applyBorder="1" applyAlignment="1">
      <alignment horizontal="center"/>
    </xf>
    <xf numFmtId="165" fontId="0" fillId="0" borderId="0" xfId="0" applyNumberFormat="1"/>
    <xf numFmtId="165" fontId="12" fillId="4" borderId="1" xfId="0" applyNumberFormat="1" applyFont="1" applyFill="1" applyBorder="1"/>
    <xf numFmtId="165" fontId="12" fillId="4" borderId="3" xfId="0" applyNumberFormat="1" applyFont="1" applyFill="1" applyBorder="1"/>
    <xf numFmtId="165" fontId="0" fillId="4" borderId="1" xfId="0" applyNumberFormat="1" applyFill="1" applyBorder="1"/>
    <xf numFmtId="165" fontId="3" fillId="0" borderId="1" xfId="2" applyNumberFormat="1" applyFont="1" applyFill="1" applyBorder="1" applyAlignment="1">
      <alignment horizontal="center"/>
    </xf>
    <xf numFmtId="165" fontId="0" fillId="0" borderId="1" xfId="2" applyNumberFormat="1" applyFont="1" applyFill="1" applyBorder="1"/>
    <xf numFmtId="165" fontId="0" fillId="0" borderId="1" xfId="2" applyNumberFormat="1" applyFont="1" applyBorder="1"/>
    <xf numFmtId="165" fontId="3" fillId="0" borderId="1" xfId="1" applyNumberFormat="1" applyFont="1" applyFill="1" applyBorder="1" applyAlignment="1">
      <alignment horizontal="center"/>
    </xf>
    <xf numFmtId="165" fontId="4" fillId="0" borderId="0" xfId="0" applyNumberFormat="1" applyFont="1"/>
    <xf numFmtId="165" fontId="4" fillId="0" borderId="1" xfId="0" applyNumberFormat="1" applyFont="1" applyBorder="1"/>
    <xf numFmtId="165" fontId="4" fillId="0" borderId="3" xfId="0" applyNumberFormat="1" applyFont="1" applyBorder="1"/>
    <xf numFmtId="165" fontId="12" fillId="4" borderId="1" xfId="0" applyNumberFormat="1" applyFont="1" applyFill="1" applyBorder="1" applyAlignment="1">
      <alignment horizontal="center"/>
    </xf>
    <xf numFmtId="165" fontId="12" fillId="4" borderId="0" xfId="0" applyNumberFormat="1" applyFont="1" applyFill="1"/>
    <xf numFmtId="165" fontId="3" fillId="0" borderId="1" xfId="0" applyNumberFormat="1" applyFont="1" applyBorder="1" applyAlignment="1">
      <alignment horizontal="right"/>
    </xf>
    <xf numFmtId="165" fontId="0" fillId="0" borderId="3" xfId="0" applyNumberFormat="1" applyBorder="1"/>
    <xf numFmtId="165" fontId="1" fillId="0" borderId="1" xfId="0" applyNumberFormat="1" applyFont="1" applyBorder="1" applyAlignment="1">
      <alignment horizontal="center"/>
    </xf>
    <xf numFmtId="165" fontId="4" fillId="5" borderId="2" xfId="0" applyNumberFormat="1" applyFont="1" applyFill="1" applyBorder="1" applyAlignment="1">
      <alignment horizontal="center"/>
    </xf>
    <xf numFmtId="165" fontId="4" fillId="5" borderId="0" xfId="0" applyNumberFormat="1" applyFont="1" applyFill="1" applyAlignment="1">
      <alignment horizontal="center"/>
    </xf>
    <xf numFmtId="165" fontId="4" fillId="5" borderId="2" xfId="0" applyNumberFormat="1" applyFont="1" applyFill="1" applyBorder="1" applyAlignment="1">
      <alignment horizontal="center" vertical="center" wrapText="1"/>
    </xf>
    <xf numFmtId="165" fontId="2" fillId="5" borderId="2" xfId="0" applyNumberFormat="1" applyFont="1" applyFill="1" applyBorder="1" applyAlignment="1">
      <alignment horizontal="center"/>
    </xf>
    <xf numFmtId="165" fontId="3" fillId="0" borderId="1" xfId="2" applyNumberFormat="1" applyFont="1" applyFill="1" applyBorder="1" applyAlignment="1">
      <alignment horizontal="right"/>
    </xf>
    <xf numFmtId="0" fontId="5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165" fontId="4" fillId="3" borderId="7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165" fontId="4" fillId="3" borderId="8" xfId="0" applyNumberFormat="1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/>
    </xf>
    <xf numFmtId="165" fontId="4" fillId="5" borderId="3" xfId="0" applyNumberFormat="1" applyFont="1" applyFill="1" applyBorder="1" applyAlignment="1">
      <alignment horizontal="center"/>
    </xf>
    <xf numFmtId="0" fontId="0" fillId="5" borderId="0" xfId="0" applyFill="1"/>
    <xf numFmtId="165" fontId="4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5" borderId="0" xfId="0" applyFont="1" applyFill="1" applyAlignment="1">
      <alignment horizontal="center" vertical="center" wrapText="1"/>
    </xf>
    <xf numFmtId="0" fontId="7" fillId="5" borderId="0" xfId="0" applyFont="1" applyFill="1" applyAlignment="1">
      <alignment horizontal="center"/>
    </xf>
    <xf numFmtId="165" fontId="4" fillId="5" borderId="0" xfId="0" applyNumberFormat="1" applyFont="1" applyFill="1" applyAlignment="1">
      <alignment horizontal="center" vertical="center" wrapText="1"/>
    </xf>
    <xf numFmtId="165" fontId="2" fillId="5" borderId="0" xfId="0" applyNumberFormat="1" applyFont="1" applyFill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/>
    <xf numFmtId="165" fontId="1" fillId="0" borderId="9" xfId="0" applyNumberFormat="1" applyFont="1" applyBorder="1" applyAlignment="1">
      <alignment horizontal="center" vertical="center" wrapText="1"/>
    </xf>
    <xf numFmtId="165" fontId="2" fillId="0" borderId="9" xfId="0" applyNumberFormat="1" applyFont="1" applyBorder="1" applyAlignment="1">
      <alignment horizontal="center"/>
    </xf>
    <xf numFmtId="165" fontId="4" fillId="0" borderId="9" xfId="0" applyNumberFormat="1" applyFont="1" applyBorder="1" applyAlignment="1">
      <alignment horizontal="center"/>
    </xf>
    <xf numFmtId="165" fontId="1" fillId="0" borderId="9" xfId="0" applyNumberFormat="1" applyFont="1" applyBorder="1"/>
    <xf numFmtId="0" fontId="0" fillId="0" borderId="5" xfId="0" applyBorder="1" applyAlignment="1">
      <alignment horizontal="center"/>
    </xf>
    <xf numFmtId="0" fontId="1" fillId="0" borderId="2" xfId="0" applyFont="1" applyBorder="1"/>
    <xf numFmtId="165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165" fontId="3" fillId="0" borderId="2" xfId="0" applyNumberFormat="1" applyFont="1" applyBorder="1" applyAlignment="1">
      <alignment horizontal="right"/>
    </xf>
    <xf numFmtId="165" fontId="0" fillId="0" borderId="2" xfId="0" applyNumberFormat="1" applyBorder="1"/>
    <xf numFmtId="165" fontId="0" fillId="0" borderId="10" xfId="0" applyNumberFormat="1" applyBorder="1"/>
    <xf numFmtId="165" fontId="10" fillId="4" borderId="9" xfId="0" applyNumberFormat="1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165" fontId="11" fillId="4" borderId="9" xfId="0" applyNumberFormat="1" applyFont="1" applyFill="1" applyBorder="1" applyAlignment="1">
      <alignment horizontal="center"/>
    </xf>
    <xf numFmtId="165" fontId="10" fillId="4" borderId="9" xfId="0" applyNumberFormat="1" applyFont="1" applyFill="1" applyBorder="1" applyAlignment="1">
      <alignment horizontal="center"/>
    </xf>
    <xf numFmtId="165" fontId="4" fillId="4" borderId="9" xfId="0" applyNumberFormat="1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10" fillId="4" borderId="11" xfId="0" applyFont="1" applyFill="1" applyBorder="1" applyAlignment="1">
      <alignment horizontal="center"/>
    </xf>
    <xf numFmtId="164" fontId="15" fillId="4" borderId="11" xfId="0" applyNumberFormat="1" applyFont="1" applyFill="1" applyBorder="1"/>
    <xf numFmtId="165" fontId="12" fillId="4" borderId="11" xfId="0" applyNumberFormat="1" applyFont="1" applyFill="1" applyBorder="1"/>
    <xf numFmtId="165" fontId="10" fillId="4" borderId="11" xfId="0" applyNumberFormat="1" applyFont="1" applyFill="1" applyBorder="1" applyAlignment="1">
      <alignment horizontal="center"/>
    </xf>
    <xf numFmtId="164" fontId="15" fillId="4" borderId="11" xfId="0" applyNumberFormat="1" applyFont="1" applyFill="1" applyBorder="1" applyAlignment="1">
      <alignment horizontal="center"/>
    </xf>
    <xf numFmtId="165" fontId="10" fillId="4" borderId="12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165" fontId="4" fillId="0" borderId="0" xfId="0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/>
    </xf>
    <xf numFmtId="165" fontId="1" fillId="0" borderId="2" xfId="2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9" fillId="4" borderId="3" xfId="0" applyFont="1" applyFill="1" applyBorder="1" applyAlignment="1">
      <alignment horizontal="left"/>
    </xf>
    <xf numFmtId="0" fontId="9" fillId="4" borderId="4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left"/>
    </xf>
    <xf numFmtId="0" fontId="9" fillId="4" borderId="13" xfId="0" applyFont="1" applyFill="1" applyBorder="1" applyAlignment="1">
      <alignment horizontal="left"/>
    </xf>
    <xf numFmtId="0" fontId="9" fillId="4" borderId="1" xfId="0" applyFont="1" applyFill="1" applyBorder="1" applyAlignment="1">
      <alignment horizontal="left"/>
    </xf>
    <xf numFmtId="0" fontId="1" fillId="0" borderId="1" xfId="0" applyFont="1" applyFill="1" applyBorder="1"/>
    <xf numFmtId="0" fontId="0" fillId="0" borderId="1" xfId="0" applyBorder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Chad Krebs" id="{FB32100F-E69E-4B66-A651-35AB9FA3BEFE}" userId="Chad Krebs" providerId="None"/>
  <person displayName="Chad Krebs" id="{270958E9-DFE5-4FE6-8A6C-BB7349E4BC32}" userId="S::ckrebs@uatwp.org::b79604af-8906-41f1-941e-586a540ce76c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9" dT="2024-07-16T14:21:53.54" personId="{FB32100F-E69E-4B66-A651-35AB9FA3BEFE}" id="{3F290503-C4BF-4369-96D6-9A66AD62E70C}">
    <text>Swing Replacement &amp; Convert to Rubber Mulch</text>
  </threadedComment>
  <threadedComment ref="N10" dT="2024-07-16T14:24:58.50" personId="{FB32100F-E69E-4B66-A651-35AB9FA3BEFE}" id="{CEA64C4B-3948-4BC1-85A4-8C4E75664D7E}">
    <text>Replacement Playground Equipment</text>
  </threadedComment>
  <threadedComment ref="O10" dT="2024-07-16T14:25:17.62" personId="{FB32100F-E69E-4B66-A651-35AB9FA3BEFE}" id="{910A7A95-F89C-4335-AA04-5E1DB859DCE0}">
    <text>Install of New Equipment</text>
  </threadedComment>
  <threadedComment ref="M12" dT="2024-07-16T14:22:36.82" personId="{FB32100F-E69E-4B66-A651-35AB9FA3BEFE}" id="{31BE0047-100A-439C-B9AF-85C38A28D396}">
    <text>Replace Split Rail</text>
  </threadedComment>
  <threadedComment ref="U16" dT="2024-07-16T14:26:03.73" personId="{FB32100F-E69E-4B66-A651-35AB9FA3BEFE}" id="{3D68BFB5-4C0D-4CB0-A462-A04E5131F341}">
    <text>Replacement Benches</text>
  </threadedComment>
  <threadedComment ref="J17" dT="2024-07-16T14:22:18.88" personId="{FB32100F-E69E-4B66-A651-35AB9FA3BEFE}" id="{446B5332-02DF-460D-9318-0DC805B62ED3}">
    <text>Acrylic Coating</text>
  </threadedComment>
  <threadedComment ref="R17" dT="2024-07-16T14:25:33.41" personId="{FB32100F-E69E-4B66-A651-35AB9FA3BEFE}" id="{708E8CA3-65FB-4F03-BE21-E2FCD14E9328}">
    <text>Acrylic Coating</text>
  </threadedComment>
  <threadedComment ref="N21" dT="2024-07-16T14:26:28.03" personId="{FB32100F-E69E-4B66-A651-35AB9FA3BEFE}" id="{F721EE11-9E0C-4278-891E-4E21722FA314}">
    <text>Replacement Pavilion</text>
  </threadedComment>
  <threadedComment ref="S23" dT="2024-07-16T14:26:50.00" personId="{FB32100F-E69E-4B66-A651-35AB9FA3BEFE}" id="{97D41FA9-9C7C-4E0E-A27B-D199D9CD5AD4}">
    <text>Replacement Playground Equipment</text>
  </threadedComment>
  <threadedComment ref="T23" dT="2024-07-16T14:27:10.89" personId="{FB32100F-E69E-4B66-A651-35AB9FA3BEFE}" id="{3056F565-C2FD-4C5D-9F3A-4A0E3FB83C6B}">
    <text>Install of New Equipment</text>
  </threadedComment>
  <threadedComment ref="U24" dT="2024-07-16T14:27:50.62" personId="{FB32100F-E69E-4B66-A651-35AB9FA3BEFE}" id="{18EA9908-6955-4F74-9AB2-0B7BCFD28565}">
    <text>Replacement Bench</text>
  </threadedComment>
  <threadedComment ref="J29" dT="2024-07-16T14:28:17.33" personId="{FB32100F-E69E-4B66-A651-35AB9FA3BEFE}" id="{448EC622-5E81-4F75-A4DC-8734EB4CC3F2}">
    <text>Install Shade Structures</text>
  </threadedComment>
  <threadedComment ref="U30" dT="2024-07-16T14:28:51.78" personId="{FB32100F-E69E-4B66-A651-35AB9FA3BEFE}" id="{05979F42-2F23-46BE-915C-CC9B8BCEBB92}">
    <text>Replacement Bench</text>
  </threadedComment>
  <threadedComment ref="Q35" dT="2024-07-16T14:31:38.96" personId="{FB32100F-E69E-4B66-A651-35AB9FA3BEFE}" id="{0657D8E2-CF68-4F5C-A2B5-E26AB0984DF8}">
    <text>Replacement Pavilions</text>
  </threadedComment>
  <threadedComment ref="J36" dT="2024-07-16T13:59:59.87" personId="{FB32100F-E69E-4B66-A651-35AB9FA3BEFE}" id="{BE38621A-8EB5-4D95-BBD5-AC0CF5127821}">
    <text>New Backboards &amp; Rims</text>
  </threadedComment>
  <threadedComment ref="H38" dT="2024-07-16T14:29:28.77" personId="{FB32100F-E69E-4B66-A651-35AB9FA3BEFE}" id="{F1E67445-3561-4A96-A391-D18861B746E2}">
    <text>Bathroom Remodel</text>
  </threadedComment>
  <threadedComment ref="I38" dT="2024-07-16T13:57:06.14" personId="{FB32100F-E69E-4B66-A651-35AB9FA3BEFE}" id="{18B34C93-28D8-446D-908D-BB46D102131C}">
    <text>Sewer/ Water</text>
  </threadedComment>
  <threadedComment ref="J38" dT="2024-07-16T13:57:25.11" personId="{FB32100F-E69E-4B66-A651-35AB9FA3BEFE}" id="{992F162A-4756-4D84-BFB2-91DB86C1E334}">
    <text>Metal Roof</text>
  </threadedComment>
  <threadedComment ref="I39" dT="2024-07-16T14:30:04.78" personId="{FB32100F-E69E-4B66-A651-35AB9FA3BEFE}" id="{1A7F4E88-1DD3-4127-99CD-C5D79888AC08}">
    <text>Replacement Picnic Table's</text>
  </threadedComment>
  <threadedComment ref="M40" dT="2024-07-16T14:31:09.27" personId="{FB32100F-E69E-4B66-A651-35AB9FA3BEFE}" id="{9D020FAD-1C62-4EFB-8FB3-DC30E2A43074}">
    <text xml:space="preserve">Replacement Dugout Roof's  </text>
  </threadedComment>
  <threadedComment ref="I41" dT="2024-07-16T14:00:46.27" personId="{FB32100F-E69E-4B66-A651-35AB9FA3BEFE}" id="{58B68006-A11F-467E-8F6D-F7A71FB6B22D}">
    <text>New Flagpole</text>
  </threadedComment>
  <threadedComment ref="H42" dT="2024-07-16T14:30:33.86" personId="{FB32100F-E69E-4B66-A651-35AB9FA3BEFE}" id="{2D094AB3-E05F-4DC1-BC84-4F2760922B73}">
    <text>Replacement Water Fountains</text>
  </threadedComment>
  <threadedComment ref="L44" dT="2024-07-16T14:32:11.77" personId="{FB32100F-E69E-4B66-A651-35AB9FA3BEFE}" id="{94AEE05F-04C7-418E-9399-002025D31744}">
    <text>Parking Lot Seal Coating</text>
  </threadedComment>
  <threadedComment ref="Q44" dT="2024-07-16T14:32:24.45" personId="{FB32100F-E69E-4B66-A651-35AB9FA3BEFE}" id="{42293047-0824-43CB-BD9A-2ECAFF798E44}">
    <text>Parking Lot Seal Coating</text>
  </threadedComment>
  <threadedComment ref="V44" dT="2024-07-16T14:32:24.45" personId="{FB32100F-E69E-4B66-A651-35AB9FA3BEFE}" id="{299CFBEE-B0BB-4959-B8A6-433F09722CF0}">
    <text>Parking Lot Seal Coating</text>
  </threadedComment>
  <threadedComment ref="N45" dT="2024-07-16T14:31:09.27" personId="{FB32100F-E69E-4B66-A651-35AB9FA3BEFE}" id="{6F5BF074-8314-460C-8D94-59382D766ACB}">
    <text xml:space="preserve">Replacement Dugout Roof's  </text>
  </threadedComment>
  <threadedComment ref="O46" dT="2024-07-16T14:31:09.27" personId="{FB32100F-E69E-4B66-A651-35AB9FA3BEFE}" id="{DF8B86C7-3C75-4CC1-87CC-C8D613A9A7AA}">
    <text xml:space="preserve">Replacement Dugout Roof's  </text>
  </threadedComment>
  <threadedComment ref="T50" dT="2024-07-16T14:36:19.79" personId="{FB32100F-E69E-4B66-A651-35AB9FA3BEFE}" id="{2A03C82A-ED51-44B1-8B38-93BFD9662BF1}">
    <text>Metal Roof</text>
  </threadedComment>
  <threadedComment ref="J60" dT="2024-07-16T13:58:05.19" personId="{FB32100F-E69E-4B66-A651-35AB9FA3BEFE}" id="{536D9289-FD46-4610-A7E7-4534A5838426}">
    <text>Acrylic Surfacing</text>
  </threadedComment>
  <threadedComment ref="R60" dT="2024-07-16T14:35:48.26" personId="{FB32100F-E69E-4B66-A651-35AB9FA3BEFE}" id="{C44D65CE-8377-4B83-9669-60B31B30D739}">
    <text xml:space="preserve">Acrylic Coating </text>
  </threadedComment>
  <threadedComment ref="T66" dT="2024-07-16T14:36:49.50" personId="{FB32100F-E69E-4B66-A651-35AB9FA3BEFE}" id="{6A1E8A90-4BE6-4AC2-9B13-F85657396638}">
    <text>Replace/update Camera System</text>
  </threadedComment>
  <threadedComment ref="N69" dT="2024-07-16T14:37:05.73" personId="{FB32100F-E69E-4B66-A651-35AB9FA3BEFE}" id="{B4C8DE29-DC41-4C88-B2FF-796FCFE8AA82}">
    <text>Acrylic Coating</text>
  </threadedComment>
  <threadedComment ref="V69" dT="2024-07-16T14:37:29.73" personId="{FB32100F-E69E-4B66-A651-35AB9FA3BEFE}" id="{D0029A70-C14C-4881-8A6D-794190760DF2}">
    <text>Acrylic Coating</text>
  </threadedComment>
  <threadedComment ref="P70" dT="2024-07-16T14:37:56.71" personId="{FB32100F-E69E-4B66-A651-35AB9FA3BEFE}" id="{9A744189-DA32-421D-AE3C-059127ED7FB5}">
    <text>Replacement Split Rail</text>
  </threadedComment>
  <threadedComment ref="U72" dT="2024-07-16T14:38:27.15" personId="{FB32100F-E69E-4B66-A651-35AB9FA3BEFE}" id="{4EAAD312-A23F-4A50-BC50-7C1D81EE9D26}">
    <text>Replacement Playground Equipment</text>
  </threadedComment>
  <threadedComment ref="V72" dT="2024-07-16T14:38:47.53" personId="{FB32100F-E69E-4B66-A651-35AB9FA3BEFE}" id="{02CA3F33-DE75-448C-8382-F9DDCEF82F56}">
    <text>Install New Playground Equipment</text>
  </threadedComment>
  <threadedComment ref="K81" dT="2024-07-16T14:39:24.84" personId="{FB32100F-E69E-4B66-A651-35AB9FA3BEFE}" id="{38DA275E-5C78-4E2E-BF22-A3CC73DD97B1}">
    <text>Replace Front Trails</text>
  </threadedComment>
  <threadedComment ref="I82" dT="2024-07-16T14:39:45.98" personId="{FB32100F-E69E-4B66-A651-35AB9FA3BEFE}" id="{ECDF592E-6954-4B7B-A6FD-248AB18361E8}">
    <text>Replacement Flag Pole</text>
  </threadedComment>
  <threadedComment ref="I86" dT="2024-07-16T14:01:14.55" personId="{FB32100F-E69E-4B66-A651-35AB9FA3BEFE}" id="{662AEC0B-2978-40D4-ABE6-F54D450AF304}">
    <text>Parking Lot Seal Coat</text>
  </threadedComment>
  <threadedComment ref="N86" dT="2024-07-16T14:01:14.55" personId="{FB32100F-E69E-4B66-A651-35AB9FA3BEFE}" id="{7D89CF39-3C6F-433A-B6CB-5290189CFCDD}">
    <text>Parking Lot Seal Coat</text>
  </threadedComment>
  <threadedComment ref="S86" dT="2024-07-16T14:01:14.55" personId="{FB32100F-E69E-4B66-A651-35AB9FA3BEFE}" id="{4B59F411-6E42-47D1-A563-5ACA93680E36}">
    <text>Parking Lot Seal Coat</text>
  </threadedComment>
  <threadedComment ref="H88" dT="2024-07-16T14:55:42.66" personId="{FB32100F-E69E-4B66-A651-35AB9FA3BEFE}" id="{FA1F9637-4196-4C3B-91AF-1DCDC88DA80A}">
    <text>Restroom Heat</text>
  </threadedComment>
  <threadedComment ref="H88" dT="2024-07-22T17:38:10.71" personId="{FB32100F-E69E-4B66-A651-35AB9FA3BEFE}" id="{657530CC-4A64-4B02-9381-2D8EE8661C71}" parentId="{FA1F9637-4196-4C3B-91AF-1DCDC88DA80A}">
    <text>Epoxy Restroom Floors</text>
  </threadedComment>
  <threadedComment ref="J93" dT="2024-07-16T14:56:01.44" personId="{FB32100F-E69E-4B66-A651-35AB9FA3BEFE}" id="{16690DA8-02AB-49ED-BB65-010DB258C4EE}">
    <text>Replacement Nets</text>
  </threadedComment>
  <threadedComment ref="O93" dT="2024-07-16T14:56:01.44" personId="{FB32100F-E69E-4B66-A651-35AB9FA3BEFE}" id="{2222A0C4-9B96-45FC-A8FD-3AFC4219D28A}">
    <text>Replacement Nets</text>
  </threadedComment>
  <threadedComment ref="T93" dT="2024-07-16T14:56:01.44" personId="{FB32100F-E69E-4B66-A651-35AB9FA3BEFE}" id="{B93FC207-1F5F-478A-872C-5A301640E3F5}">
    <text>Replacement Nets</text>
  </threadedComment>
  <threadedComment ref="R94" dT="2024-07-16T14:57:49.12" personId="{FB32100F-E69E-4B66-A651-35AB9FA3BEFE}" id="{78905FB8-931C-41BF-B5BE-F1A9032E133C}">
    <text>Replace/ update Camera System</text>
  </threadedComment>
  <threadedComment ref="S95" dT="2024-07-16T14:58:14.99" personId="{FB32100F-E69E-4B66-A651-35AB9FA3BEFE}" id="{ED816D06-1491-47C2-89AC-926980588071}">
    <text>Replacement Guiderail</text>
  </threadedComment>
  <threadedComment ref="S98" dT="2024-07-16T14:58:34.79" personId="{FB32100F-E69E-4B66-A651-35AB9FA3BEFE}" id="{445C0A7D-15F1-4C3C-BC81-2FCD3597A8DC}">
    <text>Replacement Playground Equipment</text>
  </threadedComment>
  <threadedComment ref="T98" dT="2024-07-16T14:58:55.22" personId="{FB32100F-E69E-4B66-A651-35AB9FA3BEFE}" id="{4F9A7652-13CE-4995-901F-CB230F9FEC3C}">
    <text>Install New Playground Equipment</text>
  </threadedComment>
  <threadedComment ref="T99" dT="2024-07-16T14:59:13.39" personId="{FB32100F-E69E-4B66-A651-35AB9FA3BEFE}" id="{9B909BBA-05B9-4A53-AFC5-989B90969C18}">
    <text>Replacement Tables/ Benches</text>
  </threadedComment>
  <threadedComment ref="T100" dT="2024-07-16T14:59:37.76" personId="{FB32100F-E69E-4B66-A651-35AB9FA3BEFE}" id="{CD382CF4-CF04-4732-B972-DDBD3F4C172A}">
    <text xml:space="preserve">Replacement Bike Rack </text>
  </threadedComment>
  <threadedComment ref="U101" dT="2024-07-16T15:00:02.92" personId="{FB32100F-E69E-4B66-A651-35AB9FA3BEFE}" id="{716AA036-CB9D-4E3D-8D99-5CAEAFB7E751}">
    <text>Replacement Misters</text>
  </threadedComment>
  <threadedComment ref="M102" dT="2024-07-16T14:01:14.55" personId="{FB32100F-E69E-4B66-A651-35AB9FA3BEFE}" id="{AD7CD5F4-4BC8-4E18-B5E3-668BFDE872FE}">
    <text>Parking Lot Seal Coat</text>
  </threadedComment>
  <threadedComment ref="T102" dT="2024-07-16T14:01:14.55" personId="{FB32100F-E69E-4B66-A651-35AB9FA3BEFE}" id="{85FF43E1-69E7-430E-8158-5CA481025EB0}">
    <text>Parking Lot Seal Coat</text>
  </threadedComment>
  <threadedComment ref="S108" dT="2024-07-16T14:54:38.02" personId="{FB32100F-E69E-4B66-A651-35AB9FA3BEFE}" id="{DCF8BFEE-6E2F-4FC0-9211-E2EE7BE10936}">
    <text>Replace/ Update Camera System</text>
  </threadedComment>
  <threadedComment ref="Q116" dT="2024-07-31T12:11:15.81" personId="{FB32100F-E69E-4B66-A651-35AB9FA3BEFE}" id="{6EA228CC-4353-45FB-94B2-48FE08493103}">
    <text>Replacement Split Rail</text>
  </threadedComment>
  <threadedComment ref="I117" dT="2026-01-08T15:41:24.60" personId="{270958E9-DFE5-4FE6-8A6C-BB7349E4BC32}" id="{00A4053A-F45C-482D-BF9C-B9A82A5F26F7}">
    <text>Meadow Establisments</text>
  </threadedComment>
  <threadedComment ref="T122" dT="2024-07-16T14:51:55.82" personId="{FB32100F-E69E-4B66-A651-35AB9FA3BEFE}" id="{3649D710-12A3-4AFD-9C36-AFF72F01108F}">
    <text>Replacement Pavilion</text>
  </threadedComment>
  <threadedComment ref="S124" dT="2024-07-16T14:50:40.28" personId="{FB32100F-E69E-4B66-A651-35AB9FA3BEFE}" id="{797A0638-931C-40D7-81EC-498FE1FB3281}">
    <text>Replacement Benches</text>
  </threadedComment>
  <threadedComment ref="H125" dT="2024-07-16T14:50:12.75" personId="{FB32100F-E69E-4B66-A651-35AB9FA3BEFE}" id="{9E3F1EE2-4967-448D-8C14-3A997B3670BC}">
    <text>Pond Permitting &amp; Engineering</text>
  </threadedComment>
  <threadedComment ref="I125" dT="2024-07-16T14:01:53.72" personId="{FB32100F-E69E-4B66-A651-35AB9FA3BEFE}" id="{C6AFC9E4-E79D-49C0-B531-9BB0C8DFEF99}">
    <text>Pond Dredging &amp; Relining</text>
  </threadedComment>
  <threadedComment ref="O125" dT="2024-07-16T14:51:20.08" personId="{FB32100F-E69E-4B66-A651-35AB9FA3BEFE}" id="{A94F022B-FA14-4578-A5E9-27ED12217741}">
    <text xml:space="preserve">Replacement Compressor </text>
  </threadedComment>
  <threadedComment ref="J128" dT="2026-01-08T15:04:26.82" personId="{270958E9-DFE5-4FE6-8A6C-BB7349E4BC32}" id="{95F87F60-ACBA-43D0-9B44-F3F2EF7CEBC3}">
    <text>Trails &amp; Stormwater</text>
  </threadedComment>
  <threadedComment ref="U128" dT="2024-07-16T14:50:56.22" personId="{FB32100F-E69E-4B66-A651-35AB9FA3BEFE}" id="{6C443F0D-8A9A-43BC-B87F-66679E23904C}">
    <text>Replacement Bench</text>
  </threadedComment>
  <threadedComment ref="S132" dT="2024-07-16T15:02:11.24" personId="{FB32100F-E69E-4B66-A651-35AB9FA3BEFE}" id="{B88F7440-5828-4341-B4D8-7396D291B4AC}">
    <text>Replacement Benches</text>
  </threadedComment>
  <threadedComment ref="R137" dT="2024-07-16T14:52:28.57" personId="{FB32100F-E69E-4B66-A651-35AB9FA3BEFE}" id="{E9DB3B48-46E5-4156-B18C-C239C48568D1}">
    <text xml:space="preserve">Replacement Playground Equipment </text>
  </threadedComment>
  <threadedComment ref="S137" dT="2024-07-16T14:52:55.96" personId="{FB32100F-E69E-4B66-A651-35AB9FA3BEFE}" id="{FF58B6D2-8257-4B30-91CE-426FAA6D72B9}">
    <text>Install New Playground Equiptment</text>
  </threadedComment>
  <threadedComment ref="S139" dT="2024-07-16T14:54:06.60" personId="{FB32100F-E69E-4B66-A651-35AB9FA3BEFE}" id="{9ED236E3-CA1A-4368-8189-EE55032F7C63}">
    <text>Replacement Benches</text>
  </threadedComment>
  <threadedComment ref="I141" dT="2024-07-16T14:02:10.31" personId="{FB32100F-E69E-4B66-A651-35AB9FA3BEFE}" id="{7D8900C6-179E-466D-BAFE-7BA106FFFF9E}">
    <text>Acrylic Coating</text>
  </threadedComment>
  <threadedComment ref="Q141" dT="2024-07-16T14:53:20.96" personId="{FB32100F-E69E-4B66-A651-35AB9FA3BEFE}" id="{9330C753-9429-4BF6-9F82-AAB5310958F9}">
    <text>Acrylic Coating</text>
  </threadedComment>
  <threadedComment ref="U142" dT="2024-07-16T14:53:41.20" personId="{FB32100F-E69E-4B66-A651-35AB9FA3BEFE}" id="{79A1AAAC-F0BD-44D6-B274-6FF08FB5CD8F}">
    <text>Replacement Bench</text>
  </threadedComment>
  <threadedComment ref="H147" dT="2024-07-16T15:02:33.01" personId="{FB32100F-E69E-4B66-A651-35AB9FA3BEFE}" id="{223E338C-F06B-482A-B430-A5CA5ED364AA}">
    <text>Replacement Water Fountian</text>
  </threadedComment>
  <threadedComment ref="R148" dT="2024-07-22T17:36:09.18" personId="{FB32100F-E69E-4B66-A651-35AB9FA3BEFE}" id="{077A3BD4-8FE7-4007-B77E-8396506D7BD4}">
    <text>Replacement Bleachers</text>
  </threadedComment>
  <threadedComment ref="K149" dT="2024-07-16T14:01:14.55" personId="{FB32100F-E69E-4B66-A651-35AB9FA3BEFE}" id="{36B07FD1-D253-4CB9-B532-64F7B1176F30}">
    <text>Parking Lot Seal Coat</text>
  </threadedComment>
  <threadedComment ref="P149" dT="2024-07-16T14:01:14.55" personId="{FB32100F-E69E-4B66-A651-35AB9FA3BEFE}" id="{B67C14BC-45DB-4FC5-94FF-424EACC1E043}">
    <text>Parking Lot Seal Coat</text>
  </threadedComment>
  <threadedComment ref="U149" dT="2024-07-16T14:01:14.55" personId="{FB32100F-E69E-4B66-A651-35AB9FA3BEFE}" id="{C98B4EAF-CDDC-47B3-9281-7ACF02FD8562}">
    <text>Parking Lot Seal Coat</text>
  </threadedComment>
  <threadedComment ref="Q150" dT="2024-07-16T15:04:06.05" personId="{FB32100F-E69E-4B66-A651-35AB9FA3BEFE}" id="{EFD408E6-0140-482B-9624-A4F982304E4F}">
    <text>Replacement Playground Equipment</text>
  </threadedComment>
  <threadedComment ref="R150" dT="2024-07-22T17:35:49.61" personId="{FB32100F-E69E-4B66-A651-35AB9FA3BEFE}" id="{61DA37B5-83D6-4C51-9DC4-F72318D9C031}">
    <text>Installation of New Playground Equipment</text>
  </threadedComment>
  <threadedComment ref="R152" dT="2024-07-22T17:35:24.53" personId="{FB32100F-E69E-4B66-A651-35AB9FA3BEFE}" id="{6D01D594-02EE-4AEE-BCE1-0CF31A7BCF39}">
    <text>Bench Replacments</text>
  </threadedComment>
  <threadedComment ref="M153" dT="2024-07-22T17:35:06.27" personId="{FB32100F-E69E-4B66-A651-35AB9FA3BEFE}" id="{4877ADB5-8948-4CBD-9C25-9128646F919A}">
    <text>Entrance Split Rail Replacment</text>
  </threadedComment>
  <threadedComment ref="U159" dT="2024-07-22T17:36:53.07" personId="{FB32100F-E69E-4B66-A651-35AB9FA3BEFE}" id="{B5921956-F8D3-470A-88FD-32B6BEA8C185}">
    <text>Replacement Pavilion</text>
  </threadedComment>
  <threadedComment ref="H160" dT="2024-07-22T17:34:49.96" personId="{FB32100F-E69E-4B66-A651-35AB9FA3BEFE}" id="{67DFE340-38AC-4D4C-A1B5-3180CA86B12D}">
    <text>Replacement Water Fountain</text>
  </threadedComment>
  <threadedComment ref="J161" dT="2024-07-16T14:03:21.34" personId="{FB32100F-E69E-4B66-A651-35AB9FA3BEFE}" id="{9358AADA-4939-4B5A-B2A0-439C95807F17}">
    <text xml:space="preserve">Replacement Playground Equipment &amp; Convert to Rubber Mulch </text>
  </threadedComment>
  <threadedComment ref="J162" dT="2024-07-16T14:03:21.34" personId="{FB32100F-E69E-4B66-A651-35AB9FA3BEFE}" id="{B5B7BB38-9B36-4EA7-9070-8A4083025EF9}">
    <text xml:space="preserve">Replacement Playground Equipment &amp; Convert to Rubber Mulch </text>
  </threadedComment>
  <threadedComment ref="H165" dT="2024-07-17T09:59:17.42" personId="{FB32100F-E69E-4B66-A651-35AB9FA3BEFE}" id="{ADDF721A-4BE3-4C29-9543-EA65857416F9}">
    <text>Acrylic Coating</text>
  </threadedComment>
  <threadedComment ref="J165" dT="2024-07-16T14:02:48.18" personId="{FB32100F-E69E-4B66-A651-35AB9FA3BEFE}" id="{9AB28B74-E794-4B34-B6D1-0E0BCB884A0B}">
    <text>New Backboards &amp; Rims</text>
  </threadedComment>
  <threadedComment ref="P165" dT="2024-07-17T09:59:29.02" personId="{FB32100F-E69E-4B66-A651-35AB9FA3BEFE}" id="{A41F6218-E8A6-4890-BADA-33790F39F8C7}">
    <text>Acrylic Coating</text>
  </threadedComment>
  <threadedComment ref="S167" dT="2024-07-17T09:59:55.60" personId="{FB32100F-E69E-4B66-A651-35AB9FA3BEFE}" id="{0CB7D972-75DF-4303-8470-E207FB8C1177}">
    <text>Replacement Playground Equipment</text>
  </threadedComment>
  <threadedComment ref="T167" dT="2024-07-17T10:00:14.87" personId="{FB32100F-E69E-4B66-A651-35AB9FA3BEFE}" id="{2C187F18-0037-46B1-9AD7-27013ABF1C16}">
    <text xml:space="preserve">Install New Playground Equipment </text>
  </threadedComment>
  <threadedComment ref="U168" dT="2024-07-22T17:37:19.44" personId="{FB32100F-E69E-4B66-A651-35AB9FA3BEFE}" id="{5C49A7D8-836E-4CAD-8DAB-09FA44AB7DF9}">
    <text>Replacement Benches</text>
  </threadedComment>
  <threadedComment ref="H172" dT="2024-07-22T17:40:47.67" personId="{FB32100F-E69E-4B66-A651-35AB9FA3BEFE}" id="{ED74A086-40BA-41C8-8414-21229AD07E28}">
    <text xml:space="preserve">Pavilion Metal Roof </text>
  </threadedComment>
  <threadedComment ref="I173" dT="2024-07-22T17:41:12.95" personId="{FB32100F-E69E-4B66-A651-35AB9FA3BEFE}" id="{7CDC4948-3A58-4D03-B2C1-03B0695B4615}">
    <text>Pavilion Metal Roof</text>
  </threadedComment>
  <threadedComment ref="H174" dT="2024-07-22T17:38:46.69" personId="{FB32100F-E69E-4B66-A651-35AB9FA3BEFE}" id="{5BD6A5CD-B33C-4CFE-8915-032810EF344D}">
    <text>Epoxy Restroom Floors</text>
  </threadedComment>
  <threadedComment ref="S174" dT="2024-07-22T17:43:15.43" personId="{FB32100F-E69E-4B66-A651-35AB9FA3BEFE}" id="{5B68EFA6-8544-4A53-8956-3935C4D47F15}">
    <text>Upgrade Restrooms</text>
  </threadedComment>
  <threadedComment ref="H176" dT="2024-07-22T17:42:02.32" personId="{FB32100F-E69E-4B66-A651-35AB9FA3BEFE}" id="{CE1CE36C-9424-432F-80EB-F8859A2FD770}">
    <text>Parking Lot Seal Coating</text>
  </threadedComment>
  <threadedComment ref="M176" dT="2024-07-22T17:42:14.75" personId="{FB32100F-E69E-4B66-A651-35AB9FA3BEFE}" id="{54287F24-65CB-4D90-B36B-F93EDE8E91CB}">
    <text>Parking Lot Seal Coating</text>
  </threadedComment>
  <threadedComment ref="R176" dT="2024-07-22T17:42:14.75" personId="{FB32100F-E69E-4B66-A651-35AB9FA3BEFE}" id="{61D7D052-ABB5-4617-A222-150AA8D9A1E1}">
    <text>Parking Lot Seal Coating</text>
  </threadedComment>
  <threadedComment ref="J177" dT="2024-07-22T17:44:26.48" personId="{FB32100F-E69E-4B66-A651-35AB9FA3BEFE}" id="{B0EA9378-5CA1-4BCC-8CF6-72723EB460DA}">
    <text>Replacement Playground Equipment</text>
  </threadedComment>
  <threadedComment ref="K177" dT="2024-07-22T17:44:44.10" personId="{FB32100F-E69E-4B66-A651-35AB9FA3BEFE}" id="{0F684671-FDA5-4739-A6B8-B7C55259C0B5}">
    <text>Replacement Playground Equipment</text>
  </threadedComment>
  <threadedComment ref="L177" dT="2024-07-22T17:44:26.48" personId="{FB32100F-E69E-4B66-A651-35AB9FA3BEFE}" id="{EB014D9A-1182-474B-BD8E-CA50C67483F0}">
    <text>Replacement Playground Equipment</text>
  </threadedComment>
  <threadedComment ref="I179" dT="2024-07-22T17:45:05.00" personId="{FB32100F-E69E-4B66-A651-35AB9FA3BEFE}" id="{820F424D-72EA-44B2-BFD0-86F1F58F7860}">
    <text>Front Split Rail Replacment</text>
  </threadedComment>
  <threadedComment ref="S180" dT="2024-07-22T17:43:30.48" personId="{FB32100F-E69E-4B66-A651-35AB9FA3BEFE}" id="{2A4721F8-A85E-4198-B533-6BD50F7D4E91}">
    <text>Replacement Guide Rail</text>
  </threadedComment>
  <threadedComment ref="U182" dT="2024-07-22T17:43:55.76" personId="{FB32100F-E69E-4B66-A651-35AB9FA3BEFE}" id="{D6B1FA6E-CFF7-46C6-9407-BE201D7AD31F}">
    <text>Replacement Benches</text>
  </threadedComment>
  <threadedComment ref="K187" dT="2024-07-22T17:45:51.72" personId="{FB32100F-E69E-4B66-A651-35AB9FA3BEFE}" id="{207FDBFD-40AA-40AA-A344-07598699B54B}">
    <text xml:space="preserve">Front Split Rail &amp; Gate Replacement </text>
  </threadedComment>
  <threadedComment ref="R188" dT="2024-07-31T12:16:39.15" personId="{FB32100F-E69E-4B66-A651-35AB9FA3BEFE}" id="{E1305F94-456E-4B5C-AF5E-647D6134C427}">
    <text>Replacement Playground Equipment</text>
  </threadedComment>
  <threadedComment ref="S188" dT="2024-07-31T12:17:03.67" personId="{FB32100F-E69E-4B66-A651-35AB9FA3BEFE}" id="{24883E90-9533-4D56-A954-6B1F13FEEB3B}">
    <text>Install New Playground Equipment</text>
  </threadedComment>
  <threadedComment ref="S190" dT="2024-07-31T12:17:59.62" personId="{FB32100F-E69E-4B66-A651-35AB9FA3BEFE}" id="{83049FE7-177A-41C3-A540-6CB3AB62B24B}">
    <text xml:space="preserve">Replacement Benches </text>
  </threadedComment>
  <threadedComment ref="I191" dT="2024-07-22T17:45:30.01" personId="{FB32100F-E69E-4B66-A651-35AB9FA3BEFE}" id="{A4782092-E415-4065-BEBC-37BDBDCD350E}">
    <text>Acrylic Coating</text>
  </threadedComment>
  <threadedComment ref="Q191" dT="2024-07-31T12:16:07.47" personId="{FB32100F-E69E-4B66-A651-35AB9FA3BEFE}" id="{7E1C6978-78BA-4AC7-9D32-508FCDF71BA7}">
    <text>Acrylic Coating</text>
  </threadedComment>
  <threadedComment ref="U192" dT="2024-07-31T12:18:17.47" personId="{FB32100F-E69E-4B66-A651-35AB9FA3BEFE}" id="{2DAD64F1-8402-4CFE-BA8D-072545AD0835}">
    <text>Replacement Bench</text>
  </threadedComment>
  <threadedComment ref="P198" dT="2024-07-22T17:47:36.08" personId="{FB32100F-E69E-4B66-A651-35AB9FA3BEFE}" id="{6B6C8A81-6F7D-469C-90AB-FA7142B3CDFA}">
    <text xml:space="preserve">Field 3 Fencing Replacement </text>
  </threadedComment>
  <threadedComment ref="H200" dT="2024-07-22T17:46:12.85" personId="{FB32100F-E69E-4B66-A651-35AB9FA3BEFE}" id="{4F1B2394-0BEA-44F8-9753-4BC871A9C09D}">
    <text>Parking Lot Seal Coating</text>
  </threadedComment>
  <threadedComment ref="M200" dT="2024-07-22T17:46:26.40" personId="{FB32100F-E69E-4B66-A651-35AB9FA3BEFE}" id="{F3D243B1-C711-4413-9CBD-1735A0A3BDCF}">
    <text>Parking Lot Seal Coating</text>
  </threadedComment>
  <threadedComment ref="R200" dT="2024-07-22T17:46:40.29" personId="{FB32100F-E69E-4B66-A651-35AB9FA3BEFE}" id="{376F8552-B3E0-4D73-9BEE-9AAA125B6AAA}">
    <text>Parking Lot Seal Coating</text>
  </threadedComment>
  <threadedComment ref="K203" dT="2024-07-22T17:48:19.51" personId="{FB32100F-E69E-4B66-A651-35AB9FA3BEFE}" id="{48D1C362-6F12-4F9A-8779-562392351912}">
    <text>Pavilion Metal Roof</text>
  </threadedComment>
  <threadedComment ref="I204" dT="2024-07-22T17:48:09.74" personId="{FB32100F-E69E-4B66-A651-35AB9FA3BEFE}" id="{ACFE807D-ECEB-40CC-A505-9155CDB9B56C}">
    <text>Replacement Picnic Tables</text>
  </threadedComment>
  <threadedComment ref="S205" dT="2024-07-31T12:19:12.52" personId="{FB32100F-E69E-4B66-A651-35AB9FA3BEFE}" id="{1B12B0B6-E343-4D24-9F20-D33FAA92BE7B}">
    <text>Replace Front &amp; Railroad Side Trails</text>
  </threadedComment>
  <threadedComment ref="I206" dT="2024-07-22T17:49:44.84" personId="{FB32100F-E69E-4B66-A651-35AB9FA3BEFE}" id="{0734EE58-EA8C-46C6-8635-F044885DA870}">
    <text>Front Split Rail Replacment</text>
  </threadedComment>
  <threadedComment ref="I208" dT="2024-10-18T12:41:27.52" personId="{FB32100F-E69E-4B66-A651-35AB9FA3BEFE}" id="{BD759D31-8C1E-4E80-A248-E33CF7A2714A}">
    <text>Electronic Door Looks. Storage Doors</text>
  </threadedComment>
  <threadedComment ref="J208" dT="2026-01-08T15:38:43.21" personId="{270958E9-DFE5-4FE6-8A6C-BB7349E4BC32}" id="{6230890E-19CA-4E95-A58D-2635D299E4FC}">
    <text xml:space="preserve">Epoxy Coat Restroom Floors </text>
  </threadedComment>
  <threadedComment ref="M209" dT="2024-07-31T12:19:34.19" personId="{FB32100F-E69E-4B66-A651-35AB9FA3BEFE}" id="{44758588-0D0C-4863-9BA1-6C479EA4952F}">
    <text>Upgrade/ Replace Camera System</text>
  </threadedComment>
  <threadedComment ref="N210" dT="2024-07-22T17:56:52.12" personId="{FB32100F-E69E-4B66-A651-35AB9FA3BEFE}" id="{25B67905-8D41-4EEC-84C3-ED4DBC74CE5A}">
    <text>Acrylic Coating</text>
  </threadedComment>
  <threadedComment ref="V210" dT="2024-07-22T17:57:04.04" personId="{FB32100F-E69E-4B66-A651-35AB9FA3BEFE}" id="{9E91916D-EDB7-42E5-B0C8-57A9AB11E31E}">
    <text>Acrylic Coating</text>
  </threadedComment>
  <threadedComment ref="J211" dT="2024-07-22T17:33:00.45" personId="{FB32100F-E69E-4B66-A651-35AB9FA3BEFE}" id="{CD5900FF-80A1-4809-9AA5-CE97F3F5DC04}">
    <text>Orchard Glen Side Split Rail Replacment</text>
  </threadedComment>
  <threadedComment ref="Q212" dT="2024-07-31T12:19:50.91" personId="{FB32100F-E69E-4B66-A651-35AB9FA3BEFE}" id="{97413BD1-8518-4893-876D-B7C6C4015540}">
    <text>Seal Coating</text>
  </threadedComment>
  <threadedComment ref="H214" dT="2024-07-22T17:50:19.04" personId="{FB32100F-E69E-4B66-A651-35AB9FA3BEFE}" id="{08C70BD5-4E2A-45C5-AD6D-0F5CB2197360}">
    <text xml:space="preserve">Back Parking Lot Split Rail Reconfiguration </text>
  </threadedComment>
  <threadedComment ref="Q215" dT="2024-07-31T12:20:25.49" personId="{FB32100F-E69E-4B66-A651-35AB9FA3BEFE}" id="{890A51FC-B66D-4D9C-B075-F54727FE2183}">
    <text>Upgrade/ Replace Security Cameras</text>
  </threadedComment>
  <threadedComment ref="O216" dT="2024-07-22T17:55:29.83" personId="{FB32100F-E69E-4B66-A651-35AB9FA3BEFE}" id="{4417D44F-4679-424E-A722-331CFF5D08CE}">
    <text>Back of Park Split Rail Replacment</text>
  </threadedComment>
  <threadedComment ref="J217" dT="2024-07-22T17:32:04.13" personId="{FB32100F-E69E-4B66-A651-35AB9FA3BEFE}" id="{6F04EEEC-B8DA-4086-B07C-4A442BB1D78F}">
    <text>Replacement Shades</text>
  </threadedComment>
  <threadedComment ref="P217" dT="2024-07-31T12:20:42.60" personId="{FB32100F-E69E-4B66-A651-35AB9FA3BEFE}" id="{2748DFD8-905E-422C-97EE-92377C20875B}">
    <text>Replacement Playground Equipment</text>
  </threadedComment>
  <threadedComment ref="Q217" dT="2024-07-31T12:21:04.69" personId="{FB32100F-E69E-4B66-A651-35AB9FA3BEFE}" id="{0FFB7EBB-84F4-4D6E-A886-EAAEF792928B}">
    <text>Install New Playground Equipment &amp; Replace PIP</text>
  </threadedComment>
  <threadedComment ref="M218" dT="2024-07-22T17:34:00.08" personId="{FB32100F-E69E-4B66-A651-35AB9FA3BEFE}" id="{32FC1E79-8CBC-4314-A7A4-9E2502A47486}">
    <text>Parking Lot Connecting Road Split Rail Replacment</text>
  </threadedComment>
  <threadedComment ref="Q219" dT="2024-07-31T12:21:38.30" personId="{FB32100F-E69E-4B66-A651-35AB9FA3BEFE}" id="{74BBB4EE-A24C-458E-A91C-45FB9F9CD2CB}">
    <text>Replacement Playground Equipment</text>
  </threadedComment>
  <threadedComment ref="R219" dT="2024-07-31T12:23:02.31" personId="{FB32100F-E69E-4B66-A651-35AB9FA3BEFE}" id="{7C1897F2-28D3-4957-98C8-BA1690D7B190}">
    <text>Install New Playground Equipment &amp; Replace PIP</text>
  </threadedComment>
  <threadedComment ref="S220" dT="2024-07-31T12:26:26.46" personId="{FB32100F-E69E-4B66-A651-35AB9FA3BEFE}" id="{0DF75756-4816-49F6-A45E-7E927E309584}">
    <text>Replacement Tables, Trash Cans, &amp; Shades</text>
  </threadedComment>
  <threadedComment ref="I221" dT="2024-07-22T17:50:49.41" personId="{FB32100F-E69E-4B66-A651-35AB9FA3BEFE}" id="{5347660D-5730-4BE3-9983-2D1D1A7FAF0F}">
    <text>Additional Storage Garage</text>
  </threadedComment>
  <threadedComment ref="N226" dT="2024-07-22T17:34:23.12" personId="{FB32100F-E69E-4B66-A651-35AB9FA3BEFE}" id="{29EBD04D-271C-4C1A-B374-5469BA5DA9ED}">
    <text>Playground Split Rail Replacment</text>
  </threadedComment>
  <threadedComment ref="T231" dT="2024-07-31T12:26:55.43" personId="{FB32100F-E69E-4B66-A651-35AB9FA3BEFE}" id="{1AB6F5B9-F9D2-42FE-A92D-FCB6D342DFD4}">
    <text>Replacement Bike Rack</text>
  </threadedComment>
  <threadedComment ref="T233" dT="2024-07-31T12:27:28.31" personId="{FB32100F-E69E-4B66-A651-35AB9FA3BEFE}" id="{1D9884EC-D0D2-4F30-B433-10AE23D1FCF5}">
    <text>Upgrade/ Replace Cameras</text>
  </threadedComment>
  <threadedComment ref="U236" dT="2024-07-31T12:27:58.18" personId="{FB32100F-E69E-4B66-A651-35AB9FA3BEFE}" id="{91931EBD-610B-4807-93C1-C20E724767D4}">
    <text>Replacement Benches</text>
  </threadedComment>
  <threadedComment ref="Q238" dT="2024-07-22T17:58:32.97" personId="{FB32100F-E69E-4B66-A651-35AB9FA3BEFE}" id="{2F03615C-0769-4892-90A7-4C028E361C1A}">
    <text xml:space="preserve">Maintenance Facility Split Rail Replacement </text>
  </threadedComment>
  <threadedComment ref="N239" dT="2024-07-22T17:57:29.01" personId="{FB32100F-E69E-4B66-A651-35AB9FA3BEFE}" id="{CD8321A7-463E-4517-81C8-23FE4DACC7FB}">
    <text>Parking Lot Seal Coating</text>
  </threadedComment>
  <threadedComment ref="U239" dT="2024-07-31T12:28:12.70" personId="{FB32100F-E69E-4B66-A651-35AB9FA3BEFE}" id="{76CBE90C-540D-48BE-A55E-10EE731713FF}">
    <text>Parking Lot Seal Coating</text>
  </threadedComment>
  <threadedComment ref="V243" dT="2024-07-31T12:29:01.50" personId="{FB32100F-E69E-4B66-A651-35AB9FA3BEFE}" id="{3BAA63C8-7194-4CAF-9306-9420C2C4F001}">
    <text>Replacement Volleyball Net System</text>
  </threadedComment>
  <threadedComment ref="H244" dT="2024-08-07T11:00:08.38" personId="{FB32100F-E69E-4B66-A651-35AB9FA3BEFE}" id="{ACAD70D2-0BB5-4A1E-AB65-D985944C2D2E}">
    <text>Lights, Plants, &amp; Signage</text>
  </threadedComment>
  <threadedComment ref="I244" dT="2024-08-07T10:59:39.15" personId="{FB32100F-E69E-4B66-A651-35AB9FA3BEFE}" id="{3B767DD9-8CCD-402A-B9ED-0C6673061FBF}">
    <text>Install Irrigation</text>
  </threadedComment>
  <threadedComment ref="H245" dT="2024-07-22T17:52:50.60" personId="{FB32100F-E69E-4B66-A651-35AB9FA3BEFE}" id="{2567D207-B64A-4972-9F05-104F87FA5641}">
    <text>Site Grading &amp; Seeding</text>
  </threadedComment>
  <threadedComment ref="K252" dT="2024-08-07T10:58:22.63" personId="{FB32100F-E69E-4B66-A651-35AB9FA3BEFE}" id="{78AAA980-8212-4289-B262-6DFBF153432B}">
    <text>Seal Coat Parking Lot</text>
  </threadedComment>
  <threadedComment ref="P252" dT="2024-08-07T10:58:34.23" personId="{FB32100F-E69E-4B66-A651-35AB9FA3BEFE}" id="{F8880591-CB55-4AA1-92F2-6D2B835D2EE1}">
    <text>Seal Coat Parking Lot</text>
  </threadedComment>
  <threadedComment ref="U252" dT="2024-08-07T10:58:47.76" personId="{FB32100F-E69E-4B66-A651-35AB9FA3BEFE}" id="{4AC8C665-EBDE-4258-A74C-7AFCA25CB991}">
    <text>Seal Coat Parking Lot</text>
  </threadedComment>
  <threadedComment ref="K254" dT="2024-08-07T10:58:00.11" personId="{FB32100F-E69E-4B66-A651-35AB9FA3BEFE}" id="{22F77A44-2B96-422E-9774-12876955A7FD}">
    <text>Metal Roof</text>
  </threadedComment>
  <threadedComment ref="I255" dT="2024-08-07T10:44:18.15" personId="{FB32100F-E69E-4B66-A651-35AB9FA3BEFE}" id="{103505A0-33B0-44DE-8855-1222DC2829EA}">
    <text>Replace Front Section of Split Rail</text>
  </threadedComment>
  <threadedComment ref="I256" dT="2024-07-17T09:51:37.79" personId="{FB32100F-E69E-4B66-A651-35AB9FA3BEFE}" id="{95C152DB-0F7F-4AC5-B4DB-8CEFE41D27DE}">
    <text>Electronic Door Looks. Storage Doors</text>
  </threadedComment>
  <threadedComment ref="J256" dT="2026-01-08T15:38:43.21" personId="{270958E9-DFE5-4FE6-8A6C-BB7349E4BC32}" id="{6E0EE77B-98DB-49F9-B066-87BE67E282DA}">
    <text xml:space="preserve">Epoxy Coat Restroom Floors </text>
  </threadedComment>
  <threadedComment ref="U257" dT="2024-08-07T11:00:46.15" personId="{FB32100F-E69E-4B66-A651-35AB9FA3BEFE}" id="{BBB451BC-A235-46DA-A5D8-94FD81C60910}">
    <text>Upgrade/Replace Camera System</text>
  </threadedComment>
  <threadedComment ref="L258" dT="2024-08-07T10:56:09.83" personId="{FB32100F-E69E-4B66-A651-35AB9FA3BEFE}" id="{70BB4615-628E-461B-BF85-54B9BE42394C}">
    <text>Replacement Playground Equipment</text>
  </threadedComment>
  <threadedComment ref="M258" dT="2024-08-07T10:56:33.70" personId="{FB32100F-E69E-4B66-A651-35AB9FA3BEFE}" id="{1FAC0ECF-89A9-44D6-9E48-BDD52E29A296}">
    <text>Install New Playground Equipment. Convert to Rubber Mulch</text>
  </threadedComment>
  <threadedComment ref="M259" dT="2024-08-07T10:56:52.49" personId="{FB32100F-E69E-4B66-A651-35AB9FA3BEFE}" id="{524C4FB4-C8B6-467E-B1DF-6051053BBAD1}">
    <text>Replacement Picnic Tables</text>
  </threadedComment>
  <threadedComment ref="R260" dT="2024-08-07T11:01:28.73" personId="{FB32100F-E69E-4B66-A651-35AB9FA3BEFE}" id="{B4BE3420-717A-4571-9005-5CF33B295EE7}">
    <text>Replacement Seating Amenities &amp; Shade Structure</text>
  </threadedComment>
  <threadedComment ref="K261" dT="2024-08-07T10:55:12.57" personId="{FB32100F-E69E-4B66-A651-35AB9FA3BEFE}" id="{5A53177C-263B-4E00-AC0E-C310D03F1055}">
    <text>Replacement Shades</text>
  </threadedComment>
  <threadedComment ref="Q261" dT="2024-08-07T11:01:50.58" personId="{FB32100F-E69E-4B66-A651-35AB9FA3BEFE}" id="{F769CB31-D03A-4B07-B1F3-57432BF9C6CE}">
    <text>Replacement Shades</text>
  </threadedComment>
  <threadedComment ref="L264" dT="2024-08-07T10:57:12.52" personId="{FB32100F-E69E-4B66-A651-35AB9FA3BEFE}" id="{F37E1715-20D1-4BF5-A14D-020AC83BBB00}">
    <text>Acrylic Coat Courts</text>
  </threadedComment>
  <threadedComment ref="T264" dT="2024-08-07T10:57:27.90" personId="{FB32100F-E69E-4B66-A651-35AB9FA3BEFE}" id="{22106D68-67EA-42FE-90CF-B2F758AD55AE}">
    <text>Acrylic Coat Courts</text>
  </threadedComment>
  <threadedComment ref="U265" dT="2024-08-07T10:57:43.55" personId="{FB32100F-E69E-4B66-A651-35AB9FA3BEFE}" id="{43787345-C0EC-4F27-AC90-82389BE910F9}">
    <text>Replacement Benches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89"/>
  <sheetViews>
    <sheetView tabSelected="1" zoomScale="110" zoomScaleNormal="110" zoomScaleSheetLayoutView="10" workbookViewId="0">
      <pane xSplit="2" ySplit="4" topLeftCell="C87" activePane="bottomRight" state="frozen"/>
      <selection pane="topRight" activeCell="C1" sqref="C1"/>
      <selection pane="bottomLeft" activeCell="A5" sqref="A5"/>
      <selection pane="bottomRight" activeCell="J124" sqref="J124"/>
    </sheetView>
  </sheetViews>
  <sheetFormatPr defaultRowHeight="12.75" x14ac:dyDescent="0.2"/>
  <cols>
    <col min="1" max="1" width="9" style="10" customWidth="1"/>
    <col min="2" max="2" width="57.5703125" customWidth="1"/>
    <col min="3" max="3" width="14" customWidth="1"/>
    <col min="4" max="4" width="8.7109375" style="10" customWidth="1"/>
    <col min="5" max="5" width="0.140625" hidden="1" customWidth="1"/>
    <col min="6" max="6" width="12.5703125" hidden="1" customWidth="1"/>
    <col min="7" max="7" width="10.140625" hidden="1" customWidth="1"/>
    <col min="8" max="8" width="12.85546875" customWidth="1"/>
    <col min="9" max="22" width="12.7109375" customWidth="1"/>
  </cols>
  <sheetData>
    <row r="1" spans="1:22" ht="18" x14ac:dyDescent="0.25">
      <c r="A1" s="7" t="s">
        <v>3</v>
      </c>
      <c r="C1" s="7"/>
      <c r="D1" s="85"/>
      <c r="E1" s="7"/>
      <c r="F1" s="7"/>
      <c r="G1" s="7"/>
      <c r="H1" s="7"/>
      <c r="I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18" x14ac:dyDescent="0.25">
      <c r="A2" s="12" t="s">
        <v>210</v>
      </c>
      <c r="C2" s="12"/>
      <c r="E2" s="7"/>
      <c r="F2" s="7"/>
      <c r="G2" s="7"/>
      <c r="H2" s="7"/>
      <c r="I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2">
      <c r="B3" s="1"/>
      <c r="H3" s="2"/>
      <c r="I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8.25" x14ac:dyDescent="0.2">
      <c r="A4" s="6" t="s">
        <v>28</v>
      </c>
      <c r="B4" s="32" t="s">
        <v>29</v>
      </c>
      <c r="C4" s="6" t="s">
        <v>1</v>
      </c>
      <c r="D4" s="6" t="s">
        <v>2</v>
      </c>
      <c r="E4" s="4">
        <v>2011</v>
      </c>
      <c r="F4" s="3">
        <v>2015</v>
      </c>
      <c r="G4" s="3">
        <v>2016</v>
      </c>
      <c r="H4" s="3">
        <v>2024</v>
      </c>
      <c r="I4" s="3">
        <v>2025</v>
      </c>
      <c r="J4" s="3">
        <v>2026</v>
      </c>
      <c r="K4" s="3">
        <v>2027</v>
      </c>
      <c r="L4" s="3">
        <v>2028</v>
      </c>
      <c r="M4" s="3">
        <v>2029</v>
      </c>
      <c r="N4" s="3">
        <v>2030</v>
      </c>
      <c r="O4" s="3">
        <v>2031</v>
      </c>
      <c r="P4" s="3">
        <v>2032</v>
      </c>
      <c r="Q4" s="3">
        <v>2033</v>
      </c>
      <c r="R4" s="3">
        <v>2034</v>
      </c>
      <c r="S4" s="3">
        <v>2035</v>
      </c>
      <c r="T4" s="3">
        <v>2036</v>
      </c>
      <c r="U4" s="3">
        <v>2037</v>
      </c>
      <c r="V4" s="3">
        <v>2038</v>
      </c>
    </row>
    <row r="5" spans="1:22" x14ac:dyDescent="0.2">
      <c r="A5" s="6"/>
      <c r="B5" s="5"/>
      <c r="C5" s="6"/>
      <c r="D5" s="6"/>
      <c r="E5" s="4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.75" x14ac:dyDescent="0.25">
      <c r="A6" s="142" t="s">
        <v>4</v>
      </c>
      <c r="B6" s="143"/>
      <c r="C6" s="19"/>
      <c r="D6" s="19"/>
      <c r="E6" s="20"/>
      <c r="F6" s="21"/>
      <c r="G6" s="21"/>
      <c r="H6" s="21"/>
      <c r="I6" s="24"/>
      <c r="J6" s="24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x14ac:dyDescent="0.2">
      <c r="A7" s="25">
        <v>1989</v>
      </c>
      <c r="B7" s="14" t="s">
        <v>165</v>
      </c>
      <c r="C7" s="34">
        <v>13300</v>
      </c>
      <c r="D7" s="25">
        <v>50</v>
      </c>
      <c r="E7" s="36"/>
      <c r="F7" s="37"/>
      <c r="G7" s="37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</row>
    <row r="8" spans="1:22" x14ac:dyDescent="0.2">
      <c r="A8" s="25">
        <v>2004</v>
      </c>
      <c r="B8" s="14" t="s">
        <v>32</v>
      </c>
      <c r="C8" s="34">
        <v>3239.96</v>
      </c>
      <c r="D8" s="25">
        <v>15</v>
      </c>
      <c r="E8" s="36"/>
      <c r="F8" s="37"/>
      <c r="G8" s="37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</row>
    <row r="9" spans="1:22" x14ac:dyDescent="0.2">
      <c r="A9" s="25">
        <v>2004</v>
      </c>
      <c r="B9" s="14" t="s">
        <v>33</v>
      </c>
      <c r="C9" s="34">
        <v>2862</v>
      </c>
      <c r="D9" s="25">
        <v>15</v>
      </c>
      <c r="E9" s="36"/>
      <c r="F9" s="37"/>
      <c r="G9" s="37"/>
      <c r="H9" s="33"/>
      <c r="I9" s="33">
        <v>17500</v>
      </c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</row>
    <row r="10" spans="1:22" x14ac:dyDescent="0.2">
      <c r="A10" s="25">
        <v>2016</v>
      </c>
      <c r="B10" s="14" t="s">
        <v>34</v>
      </c>
      <c r="C10" s="34">
        <v>8005.45</v>
      </c>
      <c r="D10" s="25">
        <v>15</v>
      </c>
      <c r="E10" s="36"/>
      <c r="F10" s="37"/>
      <c r="G10" s="37"/>
      <c r="H10" s="33"/>
      <c r="I10" s="33"/>
      <c r="J10" s="33"/>
      <c r="K10" s="33"/>
      <c r="L10" s="33"/>
      <c r="M10" s="33"/>
      <c r="N10" s="33">
        <v>50000</v>
      </c>
      <c r="O10" s="33">
        <v>50000</v>
      </c>
      <c r="P10" s="33"/>
      <c r="Q10" s="33"/>
      <c r="R10" s="33"/>
      <c r="S10" s="33"/>
      <c r="T10" s="33"/>
      <c r="U10" s="33"/>
      <c r="V10" s="33"/>
    </row>
    <row r="11" spans="1:22" x14ac:dyDescent="0.2">
      <c r="A11" s="25">
        <v>2016</v>
      </c>
      <c r="B11" s="14" t="s">
        <v>35</v>
      </c>
      <c r="C11" s="34">
        <v>7525</v>
      </c>
      <c r="D11" s="25">
        <v>15</v>
      </c>
      <c r="E11" s="36"/>
      <c r="F11" s="37"/>
      <c r="G11" s="37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</row>
    <row r="12" spans="1:22" x14ac:dyDescent="0.2">
      <c r="A12" s="25">
        <v>2019</v>
      </c>
      <c r="B12" s="14" t="s">
        <v>36</v>
      </c>
      <c r="C12" s="34">
        <v>500</v>
      </c>
      <c r="D12" s="25">
        <v>10</v>
      </c>
      <c r="E12" s="36"/>
      <c r="F12" s="37"/>
      <c r="G12" s="37"/>
      <c r="H12" s="33"/>
      <c r="I12" s="33"/>
      <c r="J12" s="33"/>
      <c r="K12" s="33"/>
      <c r="L12" s="33"/>
      <c r="M12" s="33">
        <v>1000</v>
      </c>
      <c r="N12" s="33"/>
      <c r="O12" s="33"/>
      <c r="P12" s="33"/>
      <c r="Q12" s="33"/>
      <c r="R12" s="33"/>
      <c r="S12" s="33"/>
      <c r="T12" s="33"/>
      <c r="U12" s="33"/>
      <c r="V12" s="33"/>
    </row>
    <row r="13" spans="1:22" x14ac:dyDescent="0.2">
      <c r="A13" s="25">
        <v>2020</v>
      </c>
      <c r="B13" s="14" t="s">
        <v>37</v>
      </c>
      <c r="C13" s="34">
        <v>1600</v>
      </c>
      <c r="D13" s="25">
        <v>30</v>
      </c>
      <c r="E13" s="36"/>
      <c r="F13" s="37"/>
      <c r="G13" s="37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</row>
    <row r="14" spans="1:22" x14ac:dyDescent="0.2">
      <c r="A14" s="25">
        <v>2020</v>
      </c>
      <c r="B14" s="14" t="s">
        <v>134</v>
      </c>
      <c r="C14" s="34">
        <v>3500</v>
      </c>
      <c r="D14" s="25">
        <v>15</v>
      </c>
      <c r="E14" s="36"/>
      <c r="F14" s="37"/>
      <c r="G14" s="37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</row>
    <row r="15" spans="1:22" x14ac:dyDescent="0.2">
      <c r="A15" s="25">
        <v>2021</v>
      </c>
      <c r="B15" s="14" t="s">
        <v>158</v>
      </c>
      <c r="C15" s="34">
        <v>2181</v>
      </c>
      <c r="D15" s="25">
        <v>25</v>
      </c>
      <c r="E15" s="36"/>
      <c r="F15" s="37"/>
      <c r="G15" s="37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</row>
    <row r="16" spans="1:22" x14ac:dyDescent="0.2">
      <c r="A16" s="25">
        <v>2022</v>
      </c>
      <c r="B16" s="14" t="s">
        <v>59</v>
      </c>
      <c r="C16" s="34">
        <v>1750</v>
      </c>
      <c r="D16" s="25">
        <v>15</v>
      </c>
      <c r="E16" s="36"/>
      <c r="F16" s="37"/>
      <c r="G16" s="37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>
        <v>3000</v>
      </c>
      <c r="V16" s="33"/>
    </row>
    <row r="17" spans="1:22" x14ac:dyDescent="0.2">
      <c r="A17" s="25">
        <v>2023</v>
      </c>
      <c r="B17" s="14" t="s">
        <v>196</v>
      </c>
      <c r="C17" s="34">
        <v>27160</v>
      </c>
      <c r="D17" s="25">
        <v>25</v>
      </c>
      <c r="E17" s="36"/>
      <c r="F17" s="37"/>
      <c r="G17" s="37"/>
      <c r="H17" s="33"/>
      <c r="I17" s="33"/>
      <c r="J17" s="33">
        <v>8000</v>
      </c>
      <c r="K17" s="33"/>
      <c r="L17" s="33"/>
      <c r="M17" s="33"/>
      <c r="N17" s="33"/>
      <c r="O17" s="33"/>
      <c r="P17" s="33"/>
      <c r="Q17" s="33"/>
      <c r="R17" s="33">
        <v>10000</v>
      </c>
      <c r="S17" s="33"/>
      <c r="T17" s="33"/>
      <c r="U17" s="33"/>
      <c r="V17" s="33"/>
    </row>
    <row r="18" spans="1:22" ht="15" x14ac:dyDescent="0.25">
      <c r="A18" s="17"/>
      <c r="B18" s="18" t="s">
        <v>15</v>
      </c>
      <c r="C18" s="35">
        <f>SUM(C7:C17)</f>
        <v>71623.41</v>
      </c>
      <c r="D18" s="17"/>
      <c r="E18" s="38"/>
      <c r="F18" s="39"/>
      <c r="G18" s="39"/>
      <c r="H18" s="39">
        <f t="shared" ref="H18:S18" si="0">SUM(H7:H15)</f>
        <v>0</v>
      </c>
      <c r="I18" s="40">
        <f t="shared" si="0"/>
        <v>17500</v>
      </c>
      <c r="J18" s="40">
        <f>SUM(J7:J17)</f>
        <v>8000</v>
      </c>
      <c r="K18" s="39">
        <f t="shared" si="0"/>
        <v>0</v>
      </c>
      <c r="L18" s="39">
        <f t="shared" si="0"/>
        <v>0</v>
      </c>
      <c r="M18" s="39">
        <f t="shared" si="0"/>
        <v>1000</v>
      </c>
      <c r="N18" s="39">
        <f t="shared" si="0"/>
        <v>50000</v>
      </c>
      <c r="O18" s="39">
        <f t="shared" si="0"/>
        <v>50000</v>
      </c>
      <c r="P18" s="39">
        <f t="shared" si="0"/>
        <v>0</v>
      </c>
      <c r="Q18" s="39">
        <f t="shared" si="0"/>
        <v>0</v>
      </c>
      <c r="R18" s="39">
        <f t="shared" si="0"/>
        <v>0</v>
      </c>
      <c r="S18" s="39">
        <f t="shared" si="0"/>
        <v>0</v>
      </c>
      <c r="T18" s="39">
        <v>0</v>
      </c>
      <c r="U18" s="39">
        <f>SUM(U7:U17)</f>
        <v>3000</v>
      </c>
      <c r="V18" s="39">
        <f>SUM(V7:V17)</f>
        <v>0</v>
      </c>
    </row>
    <row r="19" spans="1:22" ht="15" x14ac:dyDescent="0.25">
      <c r="A19" s="26"/>
      <c r="B19" s="27"/>
      <c r="C19" s="41"/>
      <c r="D19" s="86"/>
      <c r="E19" s="42"/>
      <c r="F19" s="43"/>
      <c r="G19" s="43"/>
      <c r="H19" s="43"/>
      <c r="I19" s="44"/>
      <c r="J19" s="44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</row>
    <row r="20" spans="1:22" ht="15.75" x14ac:dyDescent="0.25">
      <c r="A20" s="142" t="s">
        <v>5</v>
      </c>
      <c r="B20" s="143"/>
      <c r="C20" s="45"/>
      <c r="D20" s="19"/>
      <c r="E20" s="46"/>
      <c r="F20" s="47"/>
      <c r="G20" s="47"/>
      <c r="H20" s="47"/>
      <c r="I20" s="48"/>
      <c r="J20" s="48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</row>
    <row r="21" spans="1:22" x14ac:dyDescent="0.2">
      <c r="A21" s="25">
        <v>1980</v>
      </c>
      <c r="B21" s="14" t="s">
        <v>31</v>
      </c>
      <c r="C21" s="34">
        <v>5500</v>
      </c>
      <c r="D21" s="25">
        <v>50</v>
      </c>
      <c r="E21" s="36"/>
      <c r="F21" s="37"/>
      <c r="G21" s="37"/>
      <c r="H21" s="33"/>
      <c r="I21" s="33"/>
      <c r="J21" s="33"/>
      <c r="K21" s="33"/>
      <c r="L21" s="33"/>
      <c r="M21" s="33"/>
      <c r="N21" s="33">
        <v>25000</v>
      </c>
      <c r="O21" s="33"/>
      <c r="P21" s="33"/>
      <c r="Q21" s="33"/>
      <c r="R21" s="33"/>
      <c r="S21" s="33"/>
      <c r="T21" s="33"/>
      <c r="U21" s="33"/>
      <c r="V21" s="33"/>
    </row>
    <row r="22" spans="1:22" x14ac:dyDescent="0.2">
      <c r="A22" s="25">
        <v>2020</v>
      </c>
      <c r="B22" s="14" t="s">
        <v>37</v>
      </c>
      <c r="C22" s="34">
        <v>1600</v>
      </c>
      <c r="D22" s="25">
        <v>30</v>
      </c>
      <c r="E22" s="36"/>
      <c r="F22" s="37"/>
      <c r="G22" s="37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</row>
    <row r="23" spans="1:22" x14ac:dyDescent="0.2">
      <c r="A23" s="25">
        <v>2021</v>
      </c>
      <c r="B23" s="14" t="s">
        <v>147</v>
      </c>
      <c r="C23" s="34">
        <v>28505.82</v>
      </c>
      <c r="D23" s="25">
        <v>15</v>
      </c>
      <c r="E23" s="36"/>
      <c r="F23" s="37"/>
      <c r="G23" s="37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>
        <v>40000</v>
      </c>
      <c r="T23" s="33">
        <v>40000</v>
      </c>
      <c r="U23" s="33"/>
      <c r="V23" s="33"/>
    </row>
    <row r="24" spans="1:22" x14ac:dyDescent="0.2">
      <c r="A24" s="25">
        <v>2022</v>
      </c>
      <c r="B24" s="14" t="s">
        <v>180</v>
      </c>
      <c r="C24" s="34">
        <v>875</v>
      </c>
      <c r="D24" s="25">
        <v>15</v>
      </c>
      <c r="E24" s="36"/>
      <c r="F24" s="37"/>
      <c r="G24" s="37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>
        <v>1500</v>
      </c>
      <c r="V24" s="33"/>
    </row>
    <row r="25" spans="1:22" ht="15" x14ac:dyDescent="0.25">
      <c r="A25" s="17"/>
      <c r="B25" s="18" t="s">
        <v>16</v>
      </c>
      <c r="C25" s="35">
        <f>SUM(C21:C24)</f>
        <v>36480.82</v>
      </c>
      <c r="D25" s="17"/>
      <c r="E25" s="38"/>
      <c r="F25" s="39"/>
      <c r="G25" s="39"/>
      <c r="H25" s="39">
        <f t="shared" ref="H25:S25" si="1">SUM(H21:H23)</f>
        <v>0</v>
      </c>
      <c r="I25" s="40">
        <f t="shared" si="1"/>
        <v>0</v>
      </c>
      <c r="J25" s="40">
        <f t="shared" si="1"/>
        <v>0</v>
      </c>
      <c r="K25" s="39">
        <f t="shared" si="1"/>
        <v>0</v>
      </c>
      <c r="L25" s="39">
        <f t="shared" si="1"/>
        <v>0</v>
      </c>
      <c r="M25" s="39">
        <f t="shared" si="1"/>
        <v>0</v>
      </c>
      <c r="N25" s="39">
        <f t="shared" si="1"/>
        <v>25000</v>
      </c>
      <c r="O25" s="39">
        <f t="shared" si="1"/>
        <v>0</v>
      </c>
      <c r="P25" s="39">
        <f t="shared" si="1"/>
        <v>0</v>
      </c>
      <c r="Q25" s="39">
        <f t="shared" si="1"/>
        <v>0</v>
      </c>
      <c r="R25" s="39">
        <f t="shared" si="1"/>
        <v>0</v>
      </c>
      <c r="S25" s="39">
        <f t="shared" si="1"/>
        <v>40000</v>
      </c>
      <c r="T25" s="39">
        <v>40000</v>
      </c>
      <c r="U25" s="39">
        <f>SUM(U21:U24)</f>
        <v>1500</v>
      </c>
      <c r="V25" s="39">
        <f>SUM(V21:V24)</f>
        <v>0</v>
      </c>
    </row>
    <row r="26" spans="1:22" s="101" customFormat="1" ht="15" x14ac:dyDescent="0.25">
      <c r="A26" s="26"/>
      <c r="B26" s="27"/>
      <c r="C26" s="41"/>
      <c r="D26" s="86"/>
      <c r="E26" s="42"/>
      <c r="F26" s="43"/>
      <c r="G26" s="43"/>
      <c r="H26" s="43"/>
      <c r="I26" s="44"/>
      <c r="J26" s="44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</row>
    <row r="27" spans="1:22" ht="15.75" x14ac:dyDescent="0.25">
      <c r="A27" s="142" t="s">
        <v>128</v>
      </c>
      <c r="B27" s="143"/>
      <c r="C27" s="45"/>
      <c r="D27" s="19"/>
      <c r="E27" s="46"/>
      <c r="F27" s="47"/>
      <c r="G27" s="47"/>
      <c r="H27" s="47"/>
      <c r="I27" s="49"/>
      <c r="J27" s="49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</row>
    <row r="28" spans="1:22" x14ac:dyDescent="0.2">
      <c r="A28" s="25">
        <v>2018</v>
      </c>
      <c r="B28" s="14" t="s">
        <v>129</v>
      </c>
      <c r="C28" s="79">
        <v>107369.16</v>
      </c>
      <c r="D28" s="88">
        <v>25</v>
      </c>
      <c r="E28" s="36"/>
      <c r="F28" s="37"/>
      <c r="G28" s="37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</row>
    <row r="29" spans="1:22" x14ac:dyDescent="0.2">
      <c r="A29" s="25">
        <v>2019</v>
      </c>
      <c r="B29" s="14" t="s">
        <v>135</v>
      </c>
      <c r="C29" s="79">
        <v>1000</v>
      </c>
      <c r="D29" s="88">
        <v>5</v>
      </c>
      <c r="E29" s="36"/>
      <c r="F29" s="37"/>
      <c r="G29" s="37"/>
      <c r="H29" s="33"/>
      <c r="I29" s="33"/>
      <c r="J29" s="33">
        <v>25000</v>
      </c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</row>
    <row r="30" spans="1:22" x14ac:dyDescent="0.2">
      <c r="A30" s="25">
        <v>2022</v>
      </c>
      <c r="B30" s="14" t="s">
        <v>172</v>
      </c>
      <c r="C30" s="79">
        <v>1886</v>
      </c>
      <c r="D30" s="88">
        <v>15</v>
      </c>
      <c r="E30" s="36"/>
      <c r="F30" s="37"/>
      <c r="G30" s="37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>
        <v>2500</v>
      </c>
      <c r="V30" s="33"/>
    </row>
    <row r="31" spans="1:22" x14ac:dyDescent="0.2">
      <c r="A31" s="25">
        <v>2022</v>
      </c>
      <c r="B31" s="14" t="s">
        <v>173</v>
      </c>
      <c r="C31" s="79">
        <v>12113.41</v>
      </c>
      <c r="D31" s="88">
        <v>25</v>
      </c>
      <c r="E31" s="36"/>
      <c r="F31" s="37"/>
      <c r="G31" s="37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</row>
    <row r="32" spans="1:22" ht="15" x14ac:dyDescent="0.25">
      <c r="A32" s="16"/>
      <c r="B32" s="18" t="s">
        <v>130</v>
      </c>
      <c r="C32" s="35">
        <f>SUM(C28:C31)</f>
        <v>122368.57</v>
      </c>
      <c r="D32" s="16"/>
      <c r="E32" s="51"/>
      <c r="F32" s="40"/>
      <c r="G32" s="40"/>
      <c r="H32" s="40">
        <f>SUM(H28:H29)</f>
        <v>0</v>
      </c>
      <c r="I32" s="40">
        <f>SUM(I28:I29)</f>
        <v>0</v>
      </c>
      <c r="J32" s="40">
        <f>SUM(J28:J31)</f>
        <v>25000</v>
      </c>
      <c r="K32" s="40">
        <f>SUM(K28:K31)</f>
        <v>0</v>
      </c>
      <c r="L32" s="40">
        <f>SUM(L28:L31)</f>
        <v>0</v>
      </c>
      <c r="M32" s="40">
        <f t="shared" ref="M32:S32" si="2">SUM(M28:M28)</f>
        <v>0</v>
      </c>
      <c r="N32" s="40">
        <f t="shared" si="2"/>
        <v>0</v>
      </c>
      <c r="O32" s="40">
        <f t="shared" si="2"/>
        <v>0</v>
      </c>
      <c r="P32" s="40">
        <f t="shared" si="2"/>
        <v>0</v>
      </c>
      <c r="Q32" s="40">
        <f t="shared" si="2"/>
        <v>0</v>
      </c>
      <c r="R32" s="40">
        <f t="shared" si="2"/>
        <v>0</v>
      </c>
      <c r="S32" s="40">
        <f t="shared" si="2"/>
        <v>0</v>
      </c>
      <c r="T32" s="40">
        <v>0</v>
      </c>
      <c r="U32" s="40">
        <f>SUM(U28:U31)</f>
        <v>2500</v>
      </c>
      <c r="V32" s="40">
        <f>SUM(V28:V31)</f>
        <v>0</v>
      </c>
    </row>
    <row r="33" spans="1:22" ht="15" x14ac:dyDescent="0.25">
      <c r="A33" s="26"/>
      <c r="B33" s="27"/>
      <c r="C33" s="41"/>
      <c r="D33" s="86"/>
      <c r="E33" s="42"/>
      <c r="F33" s="43"/>
      <c r="G33" s="43"/>
      <c r="H33" s="43"/>
      <c r="I33" s="44"/>
      <c r="J33" s="44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</row>
    <row r="34" spans="1:22" ht="15.75" x14ac:dyDescent="0.25">
      <c r="A34" s="142" t="s">
        <v>7</v>
      </c>
      <c r="B34" s="143"/>
      <c r="C34" s="45"/>
      <c r="D34" s="19"/>
      <c r="E34" s="46"/>
      <c r="F34" s="47"/>
      <c r="G34" s="47"/>
      <c r="H34" s="47"/>
      <c r="I34" s="49"/>
      <c r="J34" s="49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</row>
    <row r="35" spans="1:22" x14ac:dyDescent="0.2">
      <c r="A35" s="25">
        <v>1983</v>
      </c>
      <c r="B35" s="14" t="s">
        <v>91</v>
      </c>
      <c r="C35" s="34">
        <v>20616</v>
      </c>
      <c r="D35" s="25">
        <v>50</v>
      </c>
      <c r="E35" s="36"/>
      <c r="F35" s="37"/>
      <c r="G35" s="37"/>
      <c r="H35" s="33"/>
      <c r="I35" s="33"/>
      <c r="J35" s="33"/>
      <c r="K35" s="33"/>
      <c r="L35" s="33"/>
      <c r="M35" s="33"/>
      <c r="N35" s="33"/>
      <c r="O35" s="33"/>
      <c r="P35" s="33"/>
      <c r="Q35" s="33">
        <v>50000</v>
      </c>
      <c r="R35" s="33"/>
      <c r="S35" s="33"/>
      <c r="T35" s="33"/>
      <c r="U35" s="33"/>
      <c r="V35" s="33"/>
    </row>
    <row r="36" spans="1:22" x14ac:dyDescent="0.2">
      <c r="A36" s="25">
        <v>1989</v>
      </c>
      <c r="B36" s="14" t="s">
        <v>93</v>
      </c>
      <c r="C36" s="34">
        <v>1000</v>
      </c>
      <c r="D36" s="25">
        <v>20</v>
      </c>
      <c r="E36" s="36"/>
      <c r="F36" s="37"/>
      <c r="G36" s="37"/>
      <c r="H36" s="33"/>
      <c r="I36" s="33"/>
      <c r="J36" s="33">
        <v>5000</v>
      </c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</row>
    <row r="37" spans="1:22" x14ac:dyDescent="0.2">
      <c r="A37" s="25" t="s">
        <v>42</v>
      </c>
      <c r="B37" s="14" t="s">
        <v>76</v>
      </c>
      <c r="C37" s="34" t="s">
        <v>43</v>
      </c>
      <c r="D37" s="25">
        <v>25</v>
      </c>
      <c r="E37" s="36"/>
      <c r="F37" s="37"/>
      <c r="G37" s="37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</row>
    <row r="38" spans="1:22" x14ac:dyDescent="0.2">
      <c r="A38" s="25">
        <v>1995</v>
      </c>
      <c r="B38" s="14" t="s">
        <v>92</v>
      </c>
      <c r="C38" s="34">
        <v>101683</v>
      </c>
      <c r="D38" s="25">
        <v>50</v>
      </c>
      <c r="E38" s="36"/>
      <c r="F38" s="37"/>
      <c r="G38" s="37"/>
      <c r="H38" s="33">
        <v>15000</v>
      </c>
      <c r="I38" s="33">
        <v>15000</v>
      </c>
      <c r="J38" s="33">
        <v>25000</v>
      </c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</row>
    <row r="39" spans="1:22" x14ac:dyDescent="0.2">
      <c r="A39" s="25">
        <v>1995</v>
      </c>
      <c r="B39" s="14" t="s">
        <v>133</v>
      </c>
      <c r="C39" s="34">
        <v>3400</v>
      </c>
      <c r="D39" s="25">
        <v>15</v>
      </c>
      <c r="E39" s="36"/>
      <c r="F39" s="37"/>
      <c r="G39" s="37"/>
      <c r="H39" s="33"/>
      <c r="I39" s="33">
        <v>7500</v>
      </c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</row>
    <row r="40" spans="1:22" x14ac:dyDescent="0.2">
      <c r="A40" s="25">
        <v>1998</v>
      </c>
      <c r="B40" s="14" t="s">
        <v>94</v>
      </c>
      <c r="C40" s="34" t="s">
        <v>43</v>
      </c>
      <c r="D40" s="25">
        <v>50</v>
      </c>
      <c r="E40" s="36"/>
      <c r="F40" s="37"/>
      <c r="G40" s="37"/>
      <c r="H40" s="33"/>
      <c r="I40" s="33"/>
      <c r="J40" s="33"/>
      <c r="K40" s="33"/>
      <c r="L40" s="33"/>
      <c r="M40" s="33">
        <v>7500</v>
      </c>
      <c r="N40" s="33"/>
      <c r="O40" s="33"/>
      <c r="P40" s="33"/>
      <c r="Q40" s="33"/>
      <c r="R40" s="33"/>
      <c r="S40" s="33"/>
      <c r="T40" s="33"/>
      <c r="U40" s="33"/>
      <c r="V40" s="33"/>
    </row>
    <row r="41" spans="1:22" x14ac:dyDescent="0.2">
      <c r="A41" s="25">
        <v>1999</v>
      </c>
      <c r="B41" s="14" t="s">
        <v>137</v>
      </c>
      <c r="C41" s="34">
        <v>1275</v>
      </c>
      <c r="D41" s="25">
        <v>30</v>
      </c>
      <c r="E41" s="36"/>
      <c r="F41" s="37"/>
      <c r="G41" s="37"/>
      <c r="H41" s="33"/>
      <c r="I41" s="33">
        <v>3750</v>
      </c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</row>
    <row r="42" spans="1:22" x14ac:dyDescent="0.2">
      <c r="A42" s="25">
        <v>2000</v>
      </c>
      <c r="B42" s="14" t="s">
        <v>84</v>
      </c>
      <c r="C42" s="34">
        <v>4770</v>
      </c>
      <c r="D42" s="25">
        <v>15</v>
      </c>
      <c r="E42" s="36"/>
      <c r="F42" s="37"/>
      <c r="G42" s="37"/>
      <c r="H42" s="33">
        <v>20000</v>
      </c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</row>
    <row r="43" spans="1:22" x14ac:dyDescent="0.2">
      <c r="A43" s="25">
        <v>2001</v>
      </c>
      <c r="B43" s="14" t="s">
        <v>95</v>
      </c>
      <c r="C43" s="34">
        <v>1225</v>
      </c>
      <c r="D43" s="25">
        <v>25</v>
      </c>
      <c r="E43" s="36"/>
      <c r="F43" s="37"/>
      <c r="G43" s="37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</row>
    <row r="44" spans="1:22" x14ac:dyDescent="0.2">
      <c r="A44" s="25">
        <v>2003</v>
      </c>
      <c r="B44" s="14" t="s">
        <v>74</v>
      </c>
      <c r="C44" s="34">
        <v>135062</v>
      </c>
      <c r="D44" s="25">
        <v>25</v>
      </c>
      <c r="E44" s="36"/>
      <c r="F44" s="37"/>
      <c r="G44" s="37"/>
      <c r="H44" s="33"/>
      <c r="I44" s="33"/>
      <c r="J44" s="33"/>
      <c r="K44" s="33"/>
      <c r="L44" s="33">
        <v>32000</v>
      </c>
      <c r="M44" s="33"/>
      <c r="N44" s="33"/>
      <c r="O44" s="33"/>
      <c r="P44" s="33"/>
      <c r="Q44" s="33">
        <v>35000</v>
      </c>
      <c r="R44" s="33"/>
      <c r="S44" s="33"/>
      <c r="T44" s="33"/>
      <c r="U44" s="33"/>
      <c r="V44" s="33">
        <v>37500</v>
      </c>
    </row>
    <row r="45" spans="1:22" x14ac:dyDescent="0.2">
      <c r="A45" s="25">
        <v>2004</v>
      </c>
      <c r="B45" s="14" t="s">
        <v>121</v>
      </c>
      <c r="C45" s="34" t="s">
        <v>43</v>
      </c>
      <c r="D45" s="25">
        <v>50</v>
      </c>
      <c r="E45" s="36"/>
      <c r="F45" s="37"/>
      <c r="G45" s="37"/>
      <c r="H45" s="33"/>
      <c r="I45" s="33"/>
      <c r="J45" s="33"/>
      <c r="K45" s="33"/>
      <c r="L45" s="33"/>
      <c r="M45" s="33"/>
      <c r="N45" s="33">
        <v>7500</v>
      </c>
      <c r="O45" s="33"/>
      <c r="P45" s="33"/>
      <c r="Q45" s="33"/>
      <c r="R45" s="33"/>
      <c r="S45" s="33"/>
      <c r="T45" s="33"/>
      <c r="U45" s="33"/>
      <c r="V45" s="33"/>
    </row>
    <row r="46" spans="1:22" x14ac:dyDescent="0.2">
      <c r="A46" s="25">
        <v>2004</v>
      </c>
      <c r="B46" s="14" t="s">
        <v>122</v>
      </c>
      <c r="C46" s="34" t="s">
        <v>43</v>
      </c>
      <c r="D46" s="25">
        <v>50</v>
      </c>
      <c r="E46" s="36"/>
      <c r="F46" s="37"/>
      <c r="G46" s="37"/>
      <c r="H46" s="33"/>
      <c r="I46" s="33"/>
      <c r="J46" s="33"/>
      <c r="K46" s="33"/>
      <c r="L46" s="33"/>
      <c r="M46" s="33"/>
      <c r="N46" s="33"/>
      <c r="O46" s="33">
        <v>7500</v>
      </c>
      <c r="P46" s="33"/>
      <c r="Q46" s="33"/>
      <c r="R46" s="33"/>
      <c r="S46" s="33"/>
      <c r="T46" s="33"/>
      <c r="U46" s="33"/>
      <c r="V46" s="33"/>
    </row>
    <row r="47" spans="1:22" x14ac:dyDescent="0.2">
      <c r="A47" s="25">
        <v>2013</v>
      </c>
      <c r="B47" s="14" t="s">
        <v>104</v>
      </c>
      <c r="C47" s="34">
        <v>6000</v>
      </c>
      <c r="D47" s="25">
        <v>25</v>
      </c>
      <c r="E47" s="36"/>
      <c r="F47" s="37"/>
      <c r="G47" s="37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</row>
    <row r="48" spans="1:22" x14ac:dyDescent="0.2">
      <c r="A48" s="25">
        <v>2013</v>
      </c>
      <c r="B48" s="14" t="s">
        <v>97</v>
      </c>
      <c r="C48" s="34">
        <v>65000</v>
      </c>
      <c r="D48" s="25">
        <v>25</v>
      </c>
      <c r="E48" s="36"/>
      <c r="F48" s="37"/>
      <c r="G48" s="37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</row>
    <row r="49" spans="1:22" x14ac:dyDescent="0.2">
      <c r="A49" s="25">
        <v>2015</v>
      </c>
      <c r="B49" s="14" t="s">
        <v>72</v>
      </c>
      <c r="C49" s="34">
        <v>5744</v>
      </c>
      <c r="D49" s="25">
        <v>15</v>
      </c>
      <c r="E49" s="36"/>
      <c r="F49" s="37"/>
      <c r="G49" s="37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</row>
    <row r="50" spans="1:22" x14ac:dyDescent="0.2">
      <c r="A50" s="25">
        <v>2016</v>
      </c>
      <c r="B50" s="14" t="s">
        <v>99</v>
      </c>
      <c r="C50" s="34">
        <v>22262.87</v>
      </c>
      <c r="D50" s="25">
        <v>25</v>
      </c>
      <c r="E50" s="36"/>
      <c r="F50" s="37"/>
      <c r="G50" s="37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>
        <v>10000</v>
      </c>
      <c r="U50" s="33"/>
      <c r="V50" s="33"/>
    </row>
    <row r="51" spans="1:22" x14ac:dyDescent="0.2">
      <c r="A51" s="25">
        <v>2016</v>
      </c>
      <c r="B51" s="14" t="s">
        <v>100</v>
      </c>
      <c r="C51" s="34">
        <v>15730</v>
      </c>
      <c r="D51" s="25">
        <v>25</v>
      </c>
      <c r="E51" s="36"/>
      <c r="F51" s="37"/>
      <c r="G51" s="37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</row>
    <row r="52" spans="1:22" x14ac:dyDescent="0.2">
      <c r="A52" s="25">
        <v>2016</v>
      </c>
      <c r="B52" s="14" t="s">
        <v>101</v>
      </c>
      <c r="C52" s="34">
        <v>24037</v>
      </c>
      <c r="D52" s="25">
        <v>25</v>
      </c>
      <c r="E52" s="36"/>
      <c r="F52" s="37"/>
      <c r="G52" s="37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</row>
    <row r="53" spans="1:22" x14ac:dyDescent="0.2">
      <c r="A53" s="25">
        <v>2017</v>
      </c>
      <c r="B53" s="14" t="s">
        <v>102</v>
      </c>
      <c r="C53" s="34">
        <v>24700</v>
      </c>
      <c r="D53" s="25">
        <v>25</v>
      </c>
      <c r="E53" s="36"/>
      <c r="F53" s="37"/>
      <c r="G53" s="37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</row>
    <row r="54" spans="1:22" x14ac:dyDescent="0.2">
      <c r="A54" s="25">
        <v>2017</v>
      </c>
      <c r="B54" s="14" t="s">
        <v>127</v>
      </c>
      <c r="C54" s="34">
        <v>18635.36</v>
      </c>
      <c r="D54" s="25">
        <v>25</v>
      </c>
      <c r="E54" s="36"/>
      <c r="F54" s="37"/>
      <c r="G54" s="37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</row>
    <row r="55" spans="1:22" x14ac:dyDescent="0.2">
      <c r="A55" s="25">
        <v>2017</v>
      </c>
      <c r="B55" s="14" t="s">
        <v>103</v>
      </c>
      <c r="C55" s="34">
        <v>3400</v>
      </c>
      <c r="D55" s="25">
        <v>25</v>
      </c>
      <c r="E55" s="36"/>
      <c r="F55" s="37"/>
      <c r="G55" s="37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</row>
    <row r="56" spans="1:22" x14ac:dyDescent="0.2">
      <c r="A56" s="25">
        <v>2017</v>
      </c>
      <c r="B56" s="14" t="s">
        <v>105</v>
      </c>
      <c r="C56" s="34">
        <v>16000</v>
      </c>
      <c r="D56" s="25">
        <v>25</v>
      </c>
      <c r="E56" s="36"/>
      <c r="F56" s="37"/>
      <c r="G56" s="37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</row>
    <row r="57" spans="1:22" x14ac:dyDescent="0.2">
      <c r="A57" s="25">
        <v>2017</v>
      </c>
      <c r="B57" s="14" t="s">
        <v>106</v>
      </c>
      <c r="C57" s="34">
        <v>1700</v>
      </c>
      <c r="D57" s="25">
        <v>25</v>
      </c>
      <c r="E57" s="36"/>
      <c r="F57" s="37"/>
      <c r="G57" s="37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</row>
    <row r="58" spans="1:22" x14ac:dyDescent="0.2">
      <c r="A58" s="25">
        <v>2018</v>
      </c>
      <c r="B58" s="14" t="s">
        <v>111</v>
      </c>
      <c r="C58" s="34">
        <v>27300</v>
      </c>
      <c r="D58" s="25">
        <v>25</v>
      </c>
      <c r="E58" s="36"/>
      <c r="F58" s="37"/>
      <c r="G58" s="37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</row>
    <row r="59" spans="1:22" x14ac:dyDescent="0.2">
      <c r="A59" s="25">
        <v>2018</v>
      </c>
      <c r="B59" s="14" t="s">
        <v>124</v>
      </c>
      <c r="C59" s="34">
        <v>10900</v>
      </c>
      <c r="D59" s="25">
        <v>25</v>
      </c>
      <c r="E59" s="36"/>
      <c r="F59" s="37"/>
      <c r="G59" s="37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</row>
    <row r="60" spans="1:22" x14ac:dyDescent="0.2">
      <c r="A60" s="25">
        <v>2019</v>
      </c>
      <c r="B60" s="14" t="s">
        <v>107</v>
      </c>
      <c r="C60" s="34">
        <v>154622.01999999999</v>
      </c>
      <c r="D60" s="25">
        <v>25</v>
      </c>
      <c r="E60" s="36"/>
      <c r="F60" s="37"/>
      <c r="G60" s="37"/>
      <c r="H60" s="33"/>
      <c r="I60" s="33"/>
      <c r="J60" s="33">
        <v>30000</v>
      </c>
      <c r="K60" s="33"/>
      <c r="L60" s="33"/>
      <c r="M60" s="33"/>
      <c r="N60" s="33"/>
      <c r="O60" s="33"/>
      <c r="P60" s="33"/>
      <c r="Q60" s="33"/>
      <c r="R60" s="33">
        <v>30000</v>
      </c>
      <c r="S60" s="33"/>
      <c r="T60" s="33"/>
      <c r="U60" s="33"/>
      <c r="V60" s="33"/>
    </row>
    <row r="61" spans="1:22" x14ac:dyDescent="0.2">
      <c r="A61" s="25">
        <v>2020</v>
      </c>
      <c r="B61" s="14" t="s">
        <v>108</v>
      </c>
      <c r="C61" s="34">
        <v>5000</v>
      </c>
      <c r="D61" s="25">
        <v>20</v>
      </c>
      <c r="E61" s="36"/>
      <c r="F61" s="37"/>
      <c r="G61" s="37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</row>
    <row r="62" spans="1:22" x14ac:dyDescent="0.2">
      <c r="A62" s="25">
        <v>2020</v>
      </c>
      <c r="B62" s="14" t="s">
        <v>110</v>
      </c>
      <c r="C62" s="34">
        <v>11300</v>
      </c>
      <c r="D62" s="25">
        <v>25</v>
      </c>
      <c r="E62" s="36"/>
      <c r="F62" s="37"/>
      <c r="G62" s="37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</row>
    <row r="63" spans="1:22" x14ac:dyDescent="0.2">
      <c r="A63" s="11">
        <v>2020</v>
      </c>
      <c r="B63" s="13" t="s">
        <v>63</v>
      </c>
      <c r="C63" s="55">
        <v>10000</v>
      </c>
      <c r="D63" s="88">
        <v>20</v>
      </c>
      <c r="E63" s="36"/>
      <c r="F63" s="37"/>
      <c r="G63" s="37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</row>
    <row r="64" spans="1:22" x14ac:dyDescent="0.2">
      <c r="A64" s="25">
        <v>2020</v>
      </c>
      <c r="B64" s="14" t="s">
        <v>109</v>
      </c>
      <c r="C64" s="34">
        <v>20000</v>
      </c>
      <c r="D64" s="25">
        <v>50</v>
      </c>
      <c r="E64" s="36"/>
      <c r="F64" s="37"/>
      <c r="G64" s="37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</row>
    <row r="65" spans="1:22" x14ac:dyDescent="0.2">
      <c r="A65" s="25">
        <v>2021</v>
      </c>
      <c r="B65" s="14" t="s">
        <v>140</v>
      </c>
      <c r="C65" s="34">
        <v>2400</v>
      </c>
      <c r="D65" s="25">
        <v>30</v>
      </c>
      <c r="E65" s="36"/>
      <c r="F65" s="37"/>
      <c r="G65" s="37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</row>
    <row r="66" spans="1:22" x14ac:dyDescent="0.2">
      <c r="A66" s="25">
        <v>2021</v>
      </c>
      <c r="B66" s="14" t="s">
        <v>155</v>
      </c>
      <c r="C66" s="34">
        <v>4772</v>
      </c>
      <c r="D66" s="25">
        <v>15</v>
      </c>
      <c r="E66" s="36"/>
      <c r="F66" s="37"/>
      <c r="G66" s="37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>
        <v>15000</v>
      </c>
      <c r="U66" s="33"/>
      <c r="V66" s="33"/>
    </row>
    <row r="67" spans="1:22" x14ac:dyDescent="0.2">
      <c r="A67" s="25">
        <v>2021</v>
      </c>
      <c r="B67" s="14" t="s">
        <v>141</v>
      </c>
      <c r="C67" s="34">
        <v>25137.94</v>
      </c>
      <c r="D67" s="25">
        <v>25</v>
      </c>
      <c r="E67" s="36"/>
      <c r="F67" s="37"/>
      <c r="G67" s="37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</row>
    <row r="68" spans="1:22" x14ac:dyDescent="0.2">
      <c r="A68" s="25">
        <v>2022</v>
      </c>
      <c r="B68" s="14" t="s">
        <v>170</v>
      </c>
      <c r="C68" s="34">
        <v>14700</v>
      </c>
      <c r="D68" s="25">
        <v>25</v>
      </c>
      <c r="E68" s="36"/>
      <c r="F68" s="37"/>
      <c r="G68" s="37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</row>
    <row r="69" spans="1:22" x14ac:dyDescent="0.2">
      <c r="A69" s="25">
        <v>2022</v>
      </c>
      <c r="B69" s="14" t="s">
        <v>98</v>
      </c>
      <c r="C69" s="34">
        <v>11000</v>
      </c>
      <c r="D69" s="25">
        <v>8</v>
      </c>
      <c r="E69" s="36"/>
      <c r="F69" s="37"/>
      <c r="G69" s="37"/>
      <c r="H69" s="33"/>
      <c r="I69" s="33"/>
      <c r="J69" s="33"/>
      <c r="K69" s="33"/>
      <c r="L69" s="33"/>
      <c r="M69" s="33"/>
      <c r="N69" s="33">
        <v>15000</v>
      </c>
      <c r="O69" s="33"/>
      <c r="P69" s="33"/>
      <c r="Q69" s="33"/>
      <c r="R69" s="33"/>
      <c r="T69" s="33"/>
      <c r="U69" s="33"/>
      <c r="V69" s="33">
        <v>17500</v>
      </c>
    </row>
    <row r="70" spans="1:22" x14ac:dyDescent="0.2">
      <c r="A70" s="25">
        <v>2022</v>
      </c>
      <c r="B70" s="14" t="s">
        <v>164</v>
      </c>
      <c r="C70" s="34">
        <v>6857.17</v>
      </c>
      <c r="D70" s="25">
        <v>10</v>
      </c>
      <c r="E70" s="36"/>
      <c r="F70" s="37"/>
      <c r="G70" s="37"/>
      <c r="H70" s="33"/>
      <c r="I70" s="33"/>
      <c r="J70" s="33"/>
      <c r="K70" s="33"/>
      <c r="L70" s="33"/>
      <c r="M70" s="33"/>
      <c r="N70" s="33"/>
      <c r="O70" s="33"/>
      <c r="P70" s="33">
        <v>7500</v>
      </c>
      <c r="Q70" s="33"/>
      <c r="R70" s="33"/>
      <c r="S70" s="33"/>
      <c r="T70" s="33"/>
      <c r="U70" s="33"/>
      <c r="V70" s="33"/>
    </row>
    <row r="71" spans="1:22" x14ac:dyDescent="0.2">
      <c r="A71" s="25">
        <v>2022</v>
      </c>
      <c r="B71" s="14" t="s">
        <v>182</v>
      </c>
      <c r="C71" s="34">
        <v>67150.59</v>
      </c>
      <c r="D71" s="25">
        <v>25</v>
      </c>
      <c r="E71" s="36"/>
      <c r="F71" s="37"/>
      <c r="G71" s="37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</row>
    <row r="72" spans="1:22" x14ac:dyDescent="0.2">
      <c r="A72" s="25">
        <v>2023</v>
      </c>
      <c r="B72" s="14" t="s">
        <v>179</v>
      </c>
      <c r="C72" s="34">
        <v>228947.66</v>
      </c>
      <c r="D72" s="25">
        <v>15</v>
      </c>
      <c r="E72" s="36"/>
      <c r="F72" s="37"/>
      <c r="G72" s="37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>
        <v>150000</v>
      </c>
      <c r="V72" s="33">
        <v>150000</v>
      </c>
    </row>
    <row r="73" spans="1:22" x14ac:dyDescent="0.2">
      <c r="A73" s="25">
        <v>2023</v>
      </c>
      <c r="B73" s="14" t="s">
        <v>197</v>
      </c>
      <c r="C73" s="34">
        <v>2960</v>
      </c>
      <c r="D73" s="25">
        <v>15</v>
      </c>
      <c r="E73" s="36"/>
      <c r="F73" s="37"/>
      <c r="G73" s="37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</row>
    <row r="74" spans="1:22" x14ac:dyDescent="0.2">
      <c r="A74" s="25">
        <v>2023</v>
      </c>
      <c r="B74" s="14" t="s">
        <v>199</v>
      </c>
      <c r="C74" s="34">
        <v>9001.73</v>
      </c>
      <c r="D74" s="25">
        <v>25</v>
      </c>
      <c r="E74" s="36"/>
      <c r="F74" s="37"/>
      <c r="G74" s="37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</row>
    <row r="75" spans="1:22" x14ac:dyDescent="0.2">
      <c r="A75" s="25">
        <v>2023</v>
      </c>
      <c r="B75" s="14" t="s">
        <v>198</v>
      </c>
      <c r="C75" s="34">
        <v>46110.96</v>
      </c>
      <c r="D75" s="25">
        <v>15</v>
      </c>
      <c r="E75" s="36"/>
      <c r="F75" s="37"/>
      <c r="G75" s="37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</row>
    <row r="76" spans="1:22" x14ac:dyDescent="0.2">
      <c r="A76" s="25">
        <v>2023</v>
      </c>
      <c r="B76" s="14" t="s">
        <v>200</v>
      </c>
      <c r="C76" s="34">
        <v>6938.75</v>
      </c>
      <c r="D76" s="25">
        <v>15</v>
      </c>
      <c r="E76" s="36"/>
      <c r="F76" s="37"/>
      <c r="G76" s="37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</row>
    <row r="77" spans="1:22" x14ac:dyDescent="0.2">
      <c r="A77" s="25"/>
      <c r="B77" s="14"/>
      <c r="C77" s="34"/>
      <c r="D77" s="25"/>
      <c r="E77" s="36"/>
      <c r="F77" s="37"/>
      <c r="G77" s="37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</row>
    <row r="78" spans="1:22" ht="15" x14ac:dyDescent="0.25">
      <c r="A78" s="16"/>
      <c r="B78" s="18" t="s">
        <v>17</v>
      </c>
      <c r="C78" s="35">
        <f>SUM(C35:C77)</f>
        <v>1137339.0499999998</v>
      </c>
      <c r="D78" s="16"/>
      <c r="E78" s="51"/>
      <c r="F78" s="40"/>
      <c r="G78" s="40"/>
      <c r="H78" s="40">
        <f>SUM(H35:H67)</f>
        <v>35000</v>
      </c>
      <c r="I78" s="40">
        <f t="shared" ref="I78" si="3">SUM(I35:I67)</f>
        <v>26250</v>
      </c>
      <c r="J78" s="40">
        <f>SUM(J35:J77)</f>
        <v>60000</v>
      </c>
      <c r="K78" s="40">
        <f t="shared" ref="K78:O78" si="4">SUM(K35:K67)</f>
        <v>0</v>
      </c>
      <c r="L78" s="40">
        <f t="shared" si="4"/>
        <v>32000</v>
      </c>
      <c r="M78" s="40">
        <f t="shared" si="4"/>
        <v>7500</v>
      </c>
      <c r="N78" s="40">
        <f t="shared" si="4"/>
        <v>7500</v>
      </c>
      <c r="O78" s="40">
        <f t="shared" si="4"/>
        <v>7500</v>
      </c>
      <c r="P78" s="40">
        <f>SUM(P35:P70)</f>
        <v>7500</v>
      </c>
      <c r="Q78" s="40">
        <f>SUM(Q35:Q67)</f>
        <v>85000</v>
      </c>
      <c r="R78" s="40">
        <f>SUM(R35:R67)</f>
        <v>30000</v>
      </c>
      <c r="S78" s="40">
        <f>SUM(S35:S67)</f>
        <v>0</v>
      </c>
      <c r="T78" s="40">
        <v>10000</v>
      </c>
      <c r="U78" s="40">
        <f>SUM(U35:U77)</f>
        <v>150000</v>
      </c>
      <c r="V78" s="40">
        <f>SUM(V35:V77)</f>
        <v>205000</v>
      </c>
    </row>
    <row r="79" spans="1:22" x14ac:dyDescent="0.2">
      <c r="A79" s="6"/>
      <c r="B79" s="5"/>
      <c r="C79" s="52"/>
      <c r="D79" s="6"/>
      <c r="E79" s="36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</row>
    <row r="80" spans="1:22" ht="15.75" x14ac:dyDescent="0.25">
      <c r="A80" s="142" t="s">
        <v>19</v>
      </c>
      <c r="B80" s="143"/>
      <c r="C80" s="53"/>
      <c r="D80" s="87"/>
      <c r="E80" s="54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</row>
    <row r="81" spans="1:22" x14ac:dyDescent="0.2">
      <c r="A81" s="11">
        <v>1998</v>
      </c>
      <c r="B81" s="13" t="s">
        <v>76</v>
      </c>
      <c r="C81" s="55">
        <v>50240</v>
      </c>
      <c r="D81" s="11">
        <v>25</v>
      </c>
      <c r="E81" s="56"/>
      <c r="F81" s="56"/>
      <c r="G81" s="56"/>
      <c r="H81" s="60"/>
      <c r="I81" s="60"/>
      <c r="J81" s="60"/>
      <c r="K81" s="60">
        <v>50000</v>
      </c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</row>
    <row r="82" spans="1:22" x14ac:dyDescent="0.2">
      <c r="A82" s="11">
        <v>1999</v>
      </c>
      <c r="B82" s="13" t="s">
        <v>82</v>
      </c>
      <c r="C82" s="55">
        <v>5975</v>
      </c>
      <c r="D82" s="11">
        <v>30</v>
      </c>
      <c r="E82" s="56"/>
      <c r="F82" s="56"/>
      <c r="G82" s="56"/>
      <c r="H82" s="60"/>
      <c r="I82" s="60">
        <v>3750</v>
      </c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</row>
    <row r="83" spans="1:22" x14ac:dyDescent="0.2">
      <c r="A83" s="11">
        <v>2001</v>
      </c>
      <c r="B83" s="13" t="s">
        <v>84</v>
      </c>
      <c r="C83" s="55">
        <v>1903.23</v>
      </c>
      <c r="D83" s="11">
        <v>20</v>
      </c>
      <c r="E83" s="56"/>
      <c r="F83" s="56"/>
      <c r="G83" s="56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</row>
    <row r="84" spans="1:22" x14ac:dyDescent="0.2">
      <c r="A84" s="11">
        <v>2001</v>
      </c>
      <c r="B84" s="13" t="s">
        <v>132</v>
      </c>
      <c r="C84" s="55">
        <v>7081.9</v>
      </c>
      <c r="D84" s="11">
        <v>30</v>
      </c>
      <c r="E84" s="56"/>
      <c r="F84" s="55"/>
      <c r="G84" s="56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</row>
    <row r="85" spans="1:22" x14ac:dyDescent="0.2">
      <c r="A85" s="11">
        <v>2002</v>
      </c>
      <c r="B85" s="13" t="s">
        <v>83</v>
      </c>
      <c r="C85" s="79">
        <v>548220</v>
      </c>
      <c r="D85" s="11">
        <v>50</v>
      </c>
      <c r="E85" s="56"/>
      <c r="F85" s="56"/>
      <c r="G85" s="56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</row>
    <row r="86" spans="1:22" x14ac:dyDescent="0.2">
      <c r="A86" s="11">
        <v>2003</v>
      </c>
      <c r="B86" s="13" t="s">
        <v>74</v>
      </c>
      <c r="C86" s="55">
        <v>97970</v>
      </c>
      <c r="D86" s="11">
        <v>25</v>
      </c>
      <c r="E86" s="57"/>
      <c r="F86" s="57"/>
      <c r="G86" s="57"/>
      <c r="H86" s="59"/>
      <c r="I86" s="60">
        <v>30000</v>
      </c>
      <c r="J86" s="60"/>
      <c r="K86" s="58"/>
      <c r="L86" s="58"/>
      <c r="M86" s="58"/>
      <c r="N86" s="60">
        <v>32500</v>
      </c>
      <c r="O86" s="58"/>
      <c r="P86" s="58"/>
      <c r="Q86" s="58"/>
      <c r="R86" s="58"/>
      <c r="S86" s="60">
        <v>35000</v>
      </c>
      <c r="T86" s="58"/>
      <c r="U86" s="58"/>
      <c r="V86" s="58"/>
    </row>
    <row r="87" spans="1:22" x14ac:dyDescent="0.2">
      <c r="A87" s="11">
        <v>2005</v>
      </c>
      <c r="B87" s="14" t="s">
        <v>117</v>
      </c>
      <c r="C87" s="55">
        <v>13782</v>
      </c>
      <c r="D87" s="11">
        <v>30</v>
      </c>
      <c r="E87" s="57"/>
      <c r="F87" s="57"/>
      <c r="G87" s="57"/>
      <c r="H87" s="59"/>
      <c r="I87" s="60"/>
      <c r="J87" s="60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</row>
    <row r="88" spans="1:22" x14ac:dyDescent="0.2">
      <c r="A88" s="11">
        <v>2005</v>
      </c>
      <c r="B88" s="14" t="s">
        <v>150</v>
      </c>
      <c r="C88" s="55">
        <v>301129</v>
      </c>
      <c r="D88" s="11">
        <v>50</v>
      </c>
      <c r="E88" s="57"/>
      <c r="F88" s="57"/>
      <c r="G88" s="57"/>
      <c r="H88" s="59">
        <v>23000</v>
      </c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</row>
    <row r="89" spans="1:22" x14ac:dyDescent="0.2">
      <c r="A89" s="11">
        <v>2015</v>
      </c>
      <c r="B89" s="13" t="s">
        <v>72</v>
      </c>
      <c r="C89" s="55">
        <v>5744</v>
      </c>
      <c r="D89" s="11">
        <v>15</v>
      </c>
      <c r="E89" s="57"/>
      <c r="F89" s="57"/>
      <c r="G89" s="57"/>
      <c r="H89" s="61"/>
      <c r="I89" s="60"/>
      <c r="J89" s="60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</row>
    <row r="90" spans="1:22" x14ac:dyDescent="0.2">
      <c r="A90" s="11">
        <v>2018</v>
      </c>
      <c r="B90" s="13" t="s">
        <v>85</v>
      </c>
      <c r="C90" s="55">
        <v>9750</v>
      </c>
      <c r="D90" s="11">
        <v>20</v>
      </c>
      <c r="E90" s="57"/>
      <c r="F90" s="57"/>
      <c r="G90" s="57"/>
      <c r="H90" s="61"/>
      <c r="I90" s="60"/>
      <c r="J90" s="60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</row>
    <row r="91" spans="1:22" x14ac:dyDescent="0.2">
      <c r="A91" s="11">
        <v>2019</v>
      </c>
      <c r="B91" s="13" t="s">
        <v>87</v>
      </c>
      <c r="C91" s="55">
        <v>2620</v>
      </c>
      <c r="D91" s="11">
        <v>30</v>
      </c>
      <c r="E91" s="57"/>
      <c r="F91" s="57"/>
      <c r="G91" s="57"/>
      <c r="H91" s="61"/>
      <c r="I91" s="60"/>
      <c r="J91" s="60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</row>
    <row r="92" spans="1:22" x14ac:dyDescent="0.2">
      <c r="A92" s="11">
        <v>2019</v>
      </c>
      <c r="B92" s="13" t="s">
        <v>88</v>
      </c>
      <c r="C92" s="55">
        <v>14100</v>
      </c>
      <c r="D92" s="11">
        <v>20</v>
      </c>
      <c r="E92" s="57"/>
      <c r="F92" s="57"/>
      <c r="G92" s="57"/>
      <c r="H92" s="61"/>
      <c r="I92" s="60"/>
      <c r="J92" s="60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</row>
    <row r="93" spans="1:22" x14ac:dyDescent="0.2">
      <c r="A93" s="11">
        <v>2019</v>
      </c>
      <c r="B93" s="13" t="s">
        <v>89</v>
      </c>
      <c r="C93" s="55">
        <v>3700</v>
      </c>
      <c r="D93" s="11">
        <v>15</v>
      </c>
      <c r="E93" s="57"/>
      <c r="F93" s="57"/>
      <c r="G93" s="57"/>
      <c r="H93" s="61"/>
      <c r="I93" s="60"/>
      <c r="J93" s="60">
        <v>5000</v>
      </c>
      <c r="K93" s="58"/>
      <c r="L93" s="58"/>
      <c r="M93" s="58"/>
      <c r="N93" s="58"/>
      <c r="O93" s="60">
        <v>5000</v>
      </c>
      <c r="P93" s="58"/>
      <c r="Q93" s="60"/>
      <c r="R93" s="58"/>
      <c r="S93" s="58"/>
      <c r="T93" s="60">
        <v>5000</v>
      </c>
      <c r="U93" s="58"/>
      <c r="V93" s="58"/>
    </row>
    <row r="94" spans="1:22" x14ac:dyDescent="0.2">
      <c r="A94" s="11">
        <v>2019</v>
      </c>
      <c r="B94" s="13" t="s">
        <v>119</v>
      </c>
      <c r="C94" s="55">
        <v>11374</v>
      </c>
      <c r="D94" s="11">
        <v>15</v>
      </c>
      <c r="E94" s="57"/>
      <c r="F94" s="57"/>
      <c r="G94" s="57"/>
      <c r="H94" s="61"/>
      <c r="I94" s="60"/>
      <c r="J94" s="60"/>
      <c r="K94" s="58"/>
      <c r="L94" s="58"/>
      <c r="M94" s="58"/>
      <c r="N94" s="58"/>
      <c r="O94" s="58"/>
      <c r="P94" s="58"/>
      <c r="Q94" s="58"/>
      <c r="R94" s="58">
        <v>15000</v>
      </c>
      <c r="S94" s="58"/>
      <c r="T94" s="58"/>
      <c r="U94" s="58"/>
      <c r="V94" s="58"/>
    </row>
    <row r="95" spans="1:22" x14ac:dyDescent="0.2">
      <c r="A95" s="11">
        <v>2020</v>
      </c>
      <c r="B95" s="13" t="s">
        <v>69</v>
      </c>
      <c r="C95" s="55">
        <v>3500</v>
      </c>
      <c r="D95" s="11">
        <v>15</v>
      </c>
      <c r="E95" s="56"/>
      <c r="F95" s="56"/>
      <c r="G95" s="56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>
        <v>5000</v>
      </c>
      <c r="T95" s="60"/>
      <c r="U95" s="60"/>
      <c r="V95" s="60"/>
    </row>
    <row r="96" spans="1:22" x14ac:dyDescent="0.2">
      <c r="A96" s="11">
        <v>2020</v>
      </c>
      <c r="B96" s="13" t="s">
        <v>86</v>
      </c>
      <c r="C96" s="55">
        <v>25000</v>
      </c>
      <c r="D96" s="11">
        <v>20</v>
      </c>
      <c r="E96" s="62"/>
      <c r="F96" s="62"/>
      <c r="G96" s="62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</row>
    <row r="97" spans="1:22" x14ac:dyDescent="0.2">
      <c r="A97" s="11">
        <v>2020</v>
      </c>
      <c r="B97" s="13" t="s">
        <v>63</v>
      </c>
      <c r="C97" s="55">
        <v>10000</v>
      </c>
      <c r="D97" s="88">
        <v>20</v>
      </c>
      <c r="E97" s="57"/>
      <c r="F97" s="57"/>
      <c r="G97" s="63"/>
      <c r="H97" s="61"/>
      <c r="I97" s="60"/>
      <c r="J97" s="60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</row>
    <row r="98" spans="1:22" x14ac:dyDescent="0.2">
      <c r="A98" s="11">
        <v>2021</v>
      </c>
      <c r="B98" s="13" t="s">
        <v>148</v>
      </c>
      <c r="C98" s="55">
        <v>655208.19999999995</v>
      </c>
      <c r="D98" s="88">
        <v>15</v>
      </c>
      <c r="E98" s="57"/>
      <c r="F98" s="57"/>
      <c r="G98" s="63"/>
      <c r="H98" s="61"/>
      <c r="I98" s="60"/>
      <c r="J98" s="60"/>
      <c r="K98" s="61"/>
      <c r="L98" s="61"/>
      <c r="M98" s="61"/>
      <c r="N98" s="61"/>
      <c r="O98" s="61"/>
      <c r="P98" s="61"/>
      <c r="Q98" s="61"/>
      <c r="R98" s="61"/>
      <c r="S98" s="61">
        <v>200000</v>
      </c>
      <c r="T98" s="61">
        <v>275000</v>
      </c>
      <c r="U98" s="61"/>
      <c r="V98" s="61"/>
    </row>
    <row r="99" spans="1:22" x14ac:dyDescent="0.2">
      <c r="A99" s="11">
        <v>2021</v>
      </c>
      <c r="B99" s="13" t="s">
        <v>142</v>
      </c>
      <c r="C99" s="55">
        <v>15995</v>
      </c>
      <c r="D99" s="88">
        <v>15</v>
      </c>
      <c r="E99" s="57"/>
      <c r="F99" s="57"/>
      <c r="G99" s="63"/>
      <c r="H99" s="61"/>
      <c r="I99" s="60"/>
      <c r="J99" s="60"/>
      <c r="K99" s="61"/>
      <c r="L99" s="61"/>
      <c r="M99" s="61"/>
      <c r="N99" s="61"/>
      <c r="O99" s="61"/>
      <c r="P99" s="61"/>
      <c r="Q99" s="61"/>
      <c r="R99" s="61"/>
      <c r="S99" s="61"/>
      <c r="T99" s="61">
        <v>20000</v>
      </c>
      <c r="U99" s="61"/>
      <c r="V99" s="61"/>
    </row>
    <row r="100" spans="1:22" x14ac:dyDescent="0.2">
      <c r="A100" s="11">
        <v>2021</v>
      </c>
      <c r="B100" s="13" t="s">
        <v>152</v>
      </c>
      <c r="C100" s="55">
        <v>612.5</v>
      </c>
      <c r="D100" s="88">
        <v>15</v>
      </c>
      <c r="E100" s="57"/>
      <c r="F100" s="57"/>
      <c r="G100" s="63"/>
      <c r="H100" s="61"/>
      <c r="I100" s="60"/>
      <c r="J100" s="60"/>
      <c r="K100" s="61"/>
      <c r="L100" s="61"/>
      <c r="M100" s="61"/>
      <c r="N100" s="61"/>
      <c r="O100" s="61"/>
      <c r="P100" s="61"/>
      <c r="Q100" s="61"/>
      <c r="R100" s="61"/>
      <c r="S100" s="61"/>
      <c r="T100" s="61">
        <v>1500</v>
      </c>
      <c r="U100" s="61"/>
      <c r="V100" s="61"/>
    </row>
    <row r="101" spans="1:22" x14ac:dyDescent="0.2">
      <c r="A101" s="11">
        <v>2022</v>
      </c>
      <c r="B101" s="13" t="s">
        <v>163</v>
      </c>
      <c r="C101" s="55">
        <v>17384.830000000002</v>
      </c>
      <c r="D101" s="88">
        <v>15</v>
      </c>
      <c r="E101" s="57"/>
      <c r="F101" s="57"/>
      <c r="G101" s="63"/>
      <c r="H101" s="61"/>
      <c r="I101" s="60"/>
      <c r="J101" s="60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>
        <v>25000</v>
      </c>
      <c r="V101" s="61"/>
    </row>
    <row r="102" spans="1:22" x14ac:dyDescent="0.2">
      <c r="A102" s="11">
        <v>2023</v>
      </c>
      <c r="B102" s="13" t="s">
        <v>201</v>
      </c>
      <c r="C102" s="55">
        <v>88297.17</v>
      </c>
      <c r="D102" s="88">
        <v>25</v>
      </c>
      <c r="E102" s="57"/>
      <c r="F102" s="57"/>
      <c r="G102" s="63"/>
      <c r="H102" s="61"/>
      <c r="I102" s="60"/>
      <c r="J102" s="60"/>
      <c r="K102" s="61"/>
      <c r="L102" s="61"/>
      <c r="M102" s="60">
        <v>7500</v>
      </c>
      <c r="N102" s="61"/>
      <c r="O102" s="61"/>
      <c r="P102" s="61"/>
      <c r="Q102" s="61"/>
      <c r="R102" s="61"/>
      <c r="S102" s="61"/>
      <c r="T102" s="60">
        <v>10000</v>
      </c>
      <c r="U102" s="61"/>
      <c r="V102" s="61"/>
    </row>
    <row r="103" spans="1:22" x14ac:dyDescent="0.2">
      <c r="A103" s="11">
        <v>2024</v>
      </c>
      <c r="B103" s="13" t="s">
        <v>222</v>
      </c>
      <c r="C103" s="55">
        <v>10945.92</v>
      </c>
      <c r="D103" s="88">
        <v>15</v>
      </c>
      <c r="E103" s="57"/>
      <c r="F103" s="57"/>
      <c r="G103" s="63"/>
      <c r="H103" s="61"/>
      <c r="I103" s="60"/>
      <c r="J103" s="60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</row>
    <row r="104" spans="1:22" ht="15" x14ac:dyDescent="0.2">
      <c r="A104" s="15"/>
      <c r="B104" s="23" t="s">
        <v>18</v>
      </c>
      <c r="C104" s="40">
        <f>SUM(C81:C103)</f>
        <v>1900532.7499999998</v>
      </c>
      <c r="D104" s="89"/>
      <c r="E104" s="40">
        <v>0</v>
      </c>
      <c r="F104" s="40">
        <f>SUM(F81:F97)</f>
        <v>0</v>
      </c>
      <c r="G104" s="40">
        <f>SUM(G81:G97)</f>
        <v>0</v>
      </c>
      <c r="H104" s="40">
        <f t="shared" ref="H104:S104" si="5">SUM(H81:H103)</f>
        <v>23000</v>
      </c>
      <c r="I104" s="40">
        <f t="shared" si="5"/>
        <v>33750</v>
      </c>
      <c r="J104" s="40">
        <f t="shared" si="5"/>
        <v>5000</v>
      </c>
      <c r="K104" s="40">
        <f t="shared" si="5"/>
        <v>50000</v>
      </c>
      <c r="L104" s="40">
        <f t="shared" si="5"/>
        <v>0</v>
      </c>
      <c r="M104" s="40">
        <f>SUM(M81:M103)</f>
        <v>7500</v>
      </c>
      <c r="N104" s="40">
        <f t="shared" si="5"/>
        <v>32500</v>
      </c>
      <c r="O104" s="40">
        <f t="shared" si="5"/>
        <v>5000</v>
      </c>
      <c r="P104" s="40">
        <f t="shared" si="5"/>
        <v>0</v>
      </c>
      <c r="Q104" s="40">
        <f t="shared" si="5"/>
        <v>0</v>
      </c>
      <c r="R104" s="40">
        <f t="shared" si="5"/>
        <v>15000</v>
      </c>
      <c r="S104" s="40">
        <f t="shared" si="5"/>
        <v>240000</v>
      </c>
      <c r="T104" s="40">
        <v>295000</v>
      </c>
      <c r="U104" s="40">
        <f>SUM(U81:U103)</f>
        <v>25000</v>
      </c>
      <c r="V104" s="40">
        <f>SUM(V81:V103)</f>
        <v>0</v>
      </c>
    </row>
    <row r="105" spans="1:22" ht="15" x14ac:dyDescent="0.2">
      <c r="B105" s="103"/>
      <c r="C105" s="102"/>
      <c r="D105" s="104"/>
      <c r="E105" s="102"/>
      <c r="F105" s="102"/>
      <c r="G105" s="102"/>
      <c r="H105" s="102"/>
      <c r="I105" s="102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02"/>
    </row>
    <row r="106" spans="1:22" ht="15.75" x14ac:dyDescent="0.25">
      <c r="A106" s="146" t="s">
        <v>177</v>
      </c>
      <c r="B106" s="146"/>
      <c r="C106" s="45"/>
      <c r="D106" s="19"/>
      <c r="E106" s="46"/>
      <c r="F106" s="47"/>
      <c r="G106" s="47"/>
      <c r="H106" s="47"/>
      <c r="I106" s="49"/>
      <c r="J106" s="49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</row>
    <row r="107" spans="1:22" x14ac:dyDescent="0.2">
      <c r="A107" s="25">
        <v>2020</v>
      </c>
      <c r="B107" s="14" t="s">
        <v>96</v>
      </c>
      <c r="C107" s="34">
        <v>1011064</v>
      </c>
      <c r="D107" s="25"/>
      <c r="E107" s="36"/>
      <c r="F107" s="37"/>
      <c r="G107" s="37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</row>
    <row r="108" spans="1:22" x14ac:dyDescent="0.2">
      <c r="A108" s="25">
        <v>2020</v>
      </c>
      <c r="B108" s="14" t="s">
        <v>162</v>
      </c>
      <c r="C108" s="34">
        <v>5437</v>
      </c>
      <c r="D108" s="25">
        <v>15</v>
      </c>
      <c r="E108" s="36"/>
      <c r="F108" s="37"/>
      <c r="G108" s="37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>
        <v>10000</v>
      </c>
      <c r="T108" s="33"/>
      <c r="U108" s="33"/>
      <c r="V108" s="33"/>
    </row>
    <row r="109" spans="1:22" x14ac:dyDescent="0.2">
      <c r="A109" s="25">
        <v>2021</v>
      </c>
      <c r="B109" s="14" t="s">
        <v>212</v>
      </c>
      <c r="C109" s="34">
        <v>126616.55</v>
      </c>
      <c r="D109" s="25"/>
      <c r="E109" s="36"/>
      <c r="F109" s="37"/>
      <c r="G109" s="37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</row>
    <row r="110" spans="1:22" x14ac:dyDescent="0.2">
      <c r="A110" s="25">
        <v>2022</v>
      </c>
      <c r="B110" s="14" t="s">
        <v>213</v>
      </c>
      <c r="C110" s="34">
        <v>293411.28999999998</v>
      </c>
      <c r="D110" s="25"/>
      <c r="E110" s="36"/>
      <c r="F110" s="37"/>
      <c r="G110" s="37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</row>
    <row r="111" spans="1:22" x14ac:dyDescent="0.2">
      <c r="A111" s="25">
        <v>2022</v>
      </c>
      <c r="B111" s="14" t="s">
        <v>161</v>
      </c>
      <c r="C111" s="34">
        <v>361787.67</v>
      </c>
      <c r="D111" s="25">
        <v>25</v>
      </c>
      <c r="E111" s="36"/>
      <c r="F111" s="37"/>
      <c r="G111" s="37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</row>
    <row r="112" spans="1:22" x14ac:dyDescent="0.2">
      <c r="A112" s="139">
        <v>2023</v>
      </c>
      <c r="B112" s="14" t="s">
        <v>215</v>
      </c>
      <c r="C112" s="34">
        <v>-250001</v>
      </c>
      <c r="D112" s="25"/>
      <c r="E112" s="36"/>
      <c r="F112" s="37"/>
      <c r="G112" s="37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</row>
    <row r="113" spans="1:22" x14ac:dyDescent="0.2">
      <c r="A113" s="139">
        <v>2023</v>
      </c>
      <c r="B113" s="14" t="s">
        <v>216</v>
      </c>
      <c r="C113" s="34">
        <v>23917</v>
      </c>
      <c r="D113" s="25">
        <v>50</v>
      </c>
      <c r="E113" s="36"/>
      <c r="F113" s="37"/>
      <c r="G113" s="37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</row>
    <row r="114" spans="1:22" x14ac:dyDescent="0.2">
      <c r="A114" s="139">
        <v>2024</v>
      </c>
      <c r="B114" s="14" t="s">
        <v>214</v>
      </c>
      <c r="C114" s="140">
        <v>19171.86</v>
      </c>
      <c r="D114" s="25">
        <v>25</v>
      </c>
      <c r="E114" s="36"/>
      <c r="F114" s="37"/>
      <c r="G114" s="37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</row>
    <row r="115" spans="1:22" x14ac:dyDescent="0.2">
      <c r="A115" s="139">
        <v>2024</v>
      </c>
      <c r="B115" s="14" t="s">
        <v>211</v>
      </c>
      <c r="C115" s="34">
        <v>15312.63</v>
      </c>
      <c r="D115" s="25">
        <v>15</v>
      </c>
      <c r="E115" s="36"/>
      <c r="F115" s="37"/>
      <c r="G115" s="37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</row>
    <row r="116" spans="1:22" x14ac:dyDescent="0.2">
      <c r="A116" s="139">
        <v>2024</v>
      </c>
      <c r="B116" s="14" t="s">
        <v>204</v>
      </c>
      <c r="C116" s="141">
        <v>10186.67</v>
      </c>
      <c r="D116" s="25">
        <v>10</v>
      </c>
      <c r="E116" s="36"/>
      <c r="F116" s="37"/>
      <c r="G116" s="37"/>
      <c r="H116" s="33"/>
      <c r="I116" s="33"/>
      <c r="J116" s="33"/>
      <c r="K116" s="33"/>
      <c r="L116" s="33"/>
      <c r="M116" s="33"/>
      <c r="N116" s="33"/>
      <c r="O116" s="33"/>
      <c r="P116" s="33"/>
      <c r="Q116" s="33">
        <v>10000</v>
      </c>
      <c r="R116" s="33"/>
      <c r="S116" s="33"/>
      <c r="T116" s="33"/>
      <c r="U116" s="33"/>
      <c r="V116" s="33"/>
    </row>
    <row r="117" spans="1:22" x14ac:dyDescent="0.2">
      <c r="A117" s="10">
        <v>2024</v>
      </c>
      <c r="B117" s="14" t="s">
        <v>203</v>
      </c>
      <c r="C117" s="141">
        <v>970735.05</v>
      </c>
      <c r="D117" s="25">
        <v>25</v>
      </c>
      <c r="E117" s="36"/>
      <c r="F117" s="37"/>
      <c r="G117" s="37"/>
      <c r="H117" s="33"/>
      <c r="I117" s="33">
        <v>15000</v>
      </c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</row>
    <row r="118" spans="1:22" x14ac:dyDescent="0.2">
      <c r="A118" s="25">
        <v>2024</v>
      </c>
      <c r="B118" s="14" t="s">
        <v>63</v>
      </c>
      <c r="C118" s="34">
        <v>1700</v>
      </c>
      <c r="D118" s="25">
        <v>15</v>
      </c>
      <c r="E118" s="36"/>
      <c r="F118" s="37"/>
      <c r="G118" s="37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</row>
    <row r="119" spans="1:22" ht="15" x14ac:dyDescent="0.25">
      <c r="A119" s="16"/>
      <c r="B119" s="18" t="s">
        <v>209</v>
      </c>
      <c r="C119" s="35">
        <f>SUM(C107:C118)</f>
        <v>2589338.7199999997</v>
      </c>
      <c r="D119" s="16"/>
      <c r="E119" s="51"/>
      <c r="F119" s="40"/>
      <c r="G119" s="40"/>
      <c r="H119" s="40">
        <f t="shared" ref="H119:V119" si="6">SUM(H107:H118)</f>
        <v>0</v>
      </c>
      <c r="I119" s="40">
        <f t="shared" si="6"/>
        <v>15000</v>
      </c>
      <c r="J119" s="40">
        <f t="shared" si="6"/>
        <v>0</v>
      </c>
      <c r="K119" s="40">
        <f t="shared" si="6"/>
        <v>0</v>
      </c>
      <c r="L119" s="40">
        <f t="shared" si="6"/>
        <v>0</v>
      </c>
      <c r="M119" s="40">
        <f t="shared" si="6"/>
        <v>0</v>
      </c>
      <c r="N119" s="40">
        <f t="shared" si="6"/>
        <v>0</v>
      </c>
      <c r="O119" s="40">
        <f t="shared" si="6"/>
        <v>0</v>
      </c>
      <c r="P119" s="40">
        <f t="shared" si="6"/>
        <v>0</v>
      </c>
      <c r="Q119" s="40">
        <f t="shared" si="6"/>
        <v>10000</v>
      </c>
      <c r="R119" s="40">
        <f t="shared" si="6"/>
        <v>0</v>
      </c>
      <c r="S119" s="40">
        <f t="shared" si="6"/>
        <v>10000</v>
      </c>
      <c r="T119" s="40">
        <f t="shared" si="6"/>
        <v>0</v>
      </c>
      <c r="U119" s="40">
        <f t="shared" si="6"/>
        <v>0</v>
      </c>
      <c r="V119" s="40">
        <f t="shared" si="6"/>
        <v>0</v>
      </c>
    </row>
    <row r="120" spans="1:22" x14ac:dyDescent="0.2">
      <c r="C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</row>
    <row r="121" spans="1:22" ht="15.75" x14ac:dyDescent="0.25">
      <c r="A121" s="142" t="s">
        <v>6</v>
      </c>
      <c r="B121" s="143"/>
      <c r="C121" s="47"/>
      <c r="D121" s="21"/>
      <c r="E121" s="47">
        <v>2011</v>
      </c>
      <c r="F121" s="47"/>
      <c r="G121" s="47"/>
      <c r="H121" s="66"/>
      <c r="I121" s="67"/>
      <c r="J121" s="67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</row>
    <row r="122" spans="1:22" x14ac:dyDescent="0.2">
      <c r="A122" s="11">
        <v>1976</v>
      </c>
      <c r="B122" s="13" t="s">
        <v>39</v>
      </c>
      <c r="C122" s="55">
        <v>17669</v>
      </c>
      <c r="D122" s="88">
        <v>50</v>
      </c>
      <c r="E122" s="55"/>
      <c r="F122" s="55"/>
      <c r="G122" s="55"/>
      <c r="H122" s="84"/>
      <c r="I122" s="69"/>
      <c r="J122" s="69"/>
      <c r="K122" s="68"/>
      <c r="L122" s="68"/>
      <c r="M122" s="68"/>
      <c r="N122" s="68"/>
      <c r="O122" s="68"/>
      <c r="P122" s="68"/>
      <c r="Q122" s="68"/>
      <c r="R122" s="68"/>
      <c r="S122" s="68"/>
      <c r="T122" s="68">
        <v>50000</v>
      </c>
      <c r="U122" s="68"/>
      <c r="V122" s="68"/>
    </row>
    <row r="123" spans="1:22" x14ac:dyDescent="0.2">
      <c r="A123" s="11">
        <v>2020</v>
      </c>
      <c r="B123" s="13" t="s">
        <v>62</v>
      </c>
      <c r="C123" s="55">
        <v>3200</v>
      </c>
      <c r="D123" s="88">
        <v>30</v>
      </c>
      <c r="E123" s="55"/>
      <c r="F123" s="55"/>
      <c r="G123" s="55"/>
      <c r="I123" s="69"/>
      <c r="J123" s="69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</row>
    <row r="124" spans="1:22" x14ac:dyDescent="0.2">
      <c r="A124" s="11">
        <v>2020</v>
      </c>
      <c r="B124" s="13" t="s">
        <v>48</v>
      </c>
      <c r="C124" s="55">
        <v>2625</v>
      </c>
      <c r="D124" s="88">
        <v>15</v>
      </c>
      <c r="E124" s="55"/>
      <c r="F124" s="55"/>
      <c r="G124" s="55"/>
      <c r="H124" s="84"/>
      <c r="I124" s="69"/>
      <c r="J124" s="69"/>
      <c r="K124" s="70"/>
      <c r="L124" s="70"/>
      <c r="M124" s="70"/>
      <c r="N124" s="70"/>
      <c r="O124" s="70"/>
      <c r="P124" s="70"/>
      <c r="Q124" s="70"/>
      <c r="R124" s="70"/>
      <c r="S124" s="70">
        <v>5000</v>
      </c>
      <c r="T124" s="70"/>
      <c r="U124" s="70"/>
      <c r="V124" s="70"/>
    </row>
    <row r="125" spans="1:22" x14ac:dyDescent="0.2">
      <c r="A125" s="11">
        <v>2020</v>
      </c>
      <c r="B125" s="13" t="s">
        <v>40</v>
      </c>
      <c r="C125" s="56">
        <v>10000</v>
      </c>
      <c r="D125" s="88">
        <v>15</v>
      </c>
      <c r="E125" s="71"/>
      <c r="F125" s="71"/>
      <c r="G125" s="71"/>
      <c r="H125" s="84">
        <v>50000</v>
      </c>
      <c r="I125" s="70">
        <v>700000</v>
      </c>
      <c r="J125" s="70"/>
      <c r="K125" s="68"/>
      <c r="L125" s="68"/>
      <c r="M125" s="68"/>
      <c r="N125" s="68"/>
      <c r="O125" s="68">
        <v>3000</v>
      </c>
      <c r="P125" s="68"/>
      <c r="Q125" s="68"/>
      <c r="R125" s="68"/>
      <c r="S125" s="68"/>
      <c r="T125" s="68"/>
      <c r="U125" s="68"/>
      <c r="V125" s="68"/>
    </row>
    <row r="126" spans="1:22" x14ac:dyDescent="0.2">
      <c r="A126" s="11">
        <v>2022</v>
      </c>
      <c r="B126" s="13" t="s">
        <v>180</v>
      </c>
      <c r="C126" s="56">
        <v>575</v>
      </c>
      <c r="D126" s="88">
        <v>15</v>
      </c>
      <c r="E126" s="71"/>
      <c r="F126" s="71"/>
      <c r="G126" s="71"/>
      <c r="H126" s="84"/>
      <c r="I126" s="70"/>
      <c r="J126" s="70"/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>
        <v>1000</v>
      </c>
      <c r="V126" s="68"/>
    </row>
    <row r="127" spans="1:22" x14ac:dyDescent="0.2">
      <c r="A127" s="11">
        <v>2025</v>
      </c>
      <c r="B127" s="13" t="s">
        <v>221</v>
      </c>
      <c r="C127" s="56">
        <v>101380.48</v>
      </c>
      <c r="D127" s="88">
        <v>15</v>
      </c>
      <c r="E127" s="71"/>
      <c r="F127" s="71"/>
      <c r="G127" s="71"/>
      <c r="H127" s="84"/>
      <c r="I127" s="70"/>
      <c r="J127" s="70"/>
      <c r="K127" s="68"/>
      <c r="L127" s="68"/>
      <c r="M127" s="68"/>
      <c r="N127" s="68"/>
      <c r="O127" s="68"/>
      <c r="P127" s="68"/>
      <c r="Q127" s="68"/>
      <c r="R127" s="68"/>
      <c r="S127" s="68"/>
      <c r="T127" s="68"/>
      <c r="U127" s="68"/>
      <c r="V127" s="68"/>
    </row>
    <row r="128" spans="1:22" x14ac:dyDescent="0.2">
      <c r="A128" s="11">
        <v>2025</v>
      </c>
      <c r="B128" s="13" t="s">
        <v>217</v>
      </c>
      <c r="C128" s="56">
        <v>921053</v>
      </c>
      <c r="D128" s="88">
        <v>50</v>
      </c>
      <c r="E128" s="71"/>
      <c r="F128" s="71"/>
      <c r="G128" s="71"/>
      <c r="H128" s="84"/>
      <c r="I128" s="70"/>
      <c r="J128" s="70">
        <v>400000</v>
      </c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>
        <v>1000</v>
      </c>
      <c r="V128" s="68"/>
    </row>
    <row r="129" spans="1:22" ht="15" x14ac:dyDescent="0.2">
      <c r="A129" s="15"/>
      <c r="B129" s="23" t="s">
        <v>20</v>
      </c>
      <c r="C129" s="40">
        <f>SUM(C122:C128)</f>
        <v>1056502.48</v>
      </c>
      <c r="D129" s="89"/>
      <c r="E129" s="40">
        <v>0</v>
      </c>
      <c r="F129" s="40" t="e">
        <f>SUM(#REF!)</f>
        <v>#REF!</v>
      </c>
      <c r="G129" s="40" t="e">
        <f>SUM(#REF!)</f>
        <v>#REF!</v>
      </c>
      <c r="H129" s="40">
        <f>SUM(H122:H125)</f>
        <v>50000</v>
      </c>
      <c r="I129" s="40">
        <f>SUM(I123:I125)</f>
        <v>700000</v>
      </c>
      <c r="J129" s="40">
        <f>SUM(J123:J125)</f>
        <v>0</v>
      </c>
      <c r="K129" s="40">
        <f>SUM(K123:K125)</f>
        <v>0</v>
      </c>
      <c r="L129" s="40">
        <f>SUM(L123:L125)</f>
        <v>0</v>
      </c>
      <c r="M129" s="40">
        <f>SUM(M123:M125)</f>
        <v>0</v>
      </c>
      <c r="N129" s="40">
        <f>SUM(N123:N125)</f>
        <v>0</v>
      </c>
      <c r="O129" s="40">
        <f>SUM(O122:O125)</f>
        <v>3000</v>
      </c>
      <c r="P129" s="40">
        <f>SUM(P122:P125)</f>
        <v>0</v>
      </c>
      <c r="Q129" s="40">
        <f>SUM(Q122:Q125)</f>
        <v>0</v>
      </c>
      <c r="R129" s="40">
        <f>SUM(R122:R125)</f>
        <v>0</v>
      </c>
      <c r="S129" s="40">
        <f>SUM(S122:S125)</f>
        <v>5000</v>
      </c>
      <c r="T129" s="40">
        <f>SUM(T122:T128)</f>
        <v>50000</v>
      </c>
      <c r="U129" s="40">
        <f>SUM(U122:U128)</f>
        <v>2000</v>
      </c>
      <c r="V129" s="40">
        <f>SUM(V122:V128)</f>
        <v>0</v>
      </c>
    </row>
    <row r="130" spans="1:22" ht="15" x14ac:dyDescent="0.2">
      <c r="A130" s="97"/>
      <c r="B130" s="98"/>
      <c r="C130" s="44"/>
      <c r="D130" s="99"/>
      <c r="E130" s="81"/>
      <c r="F130" s="44"/>
      <c r="G130" s="44"/>
      <c r="H130" s="100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</row>
    <row r="131" spans="1:22" ht="15.75" x14ac:dyDescent="0.25">
      <c r="A131" s="142" t="s">
        <v>60</v>
      </c>
      <c r="B131" s="143"/>
      <c r="C131" s="45"/>
      <c r="D131" s="19"/>
      <c r="E131" s="46"/>
      <c r="F131" s="47"/>
      <c r="G131" s="47"/>
      <c r="H131" s="47"/>
      <c r="I131" s="49"/>
      <c r="J131" s="49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</row>
    <row r="132" spans="1:22" x14ac:dyDescent="0.2">
      <c r="A132" s="25">
        <v>2020</v>
      </c>
      <c r="B132" s="14" t="s">
        <v>59</v>
      </c>
      <c r="C132" s="79">
        <v>1750</v>
      </c>
      <c r="D132" s="88">
        <v>15</v>
      </c>
      <c r="E132" s="36"/>
      <c r="F132" s="37"/>
      <c r="G132" s="37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>
        <v>3000</v>
      </c>
      <c r="T132" s="33"/>
      <c r="U132" s="33"/>
      <c r="V132" s="33"/>
    </row>
    <row r="133" spans="1:22" s="9" customFormat="1" ht="15" x14ac:dyDescent="0.25">
      <c r="A133" s="16"/>
      <c r="B133" s="18" t="s">
        <v>61</v>
      </c>
      <c r="C133" s="35">
        <f>SUM(C132:C132)</f>
        <v>1750</v>
      </c>
      <c r="D133" s="16"/>
      <c r="E133" s="51"/>
      <c r="F133" s="40"/>
      <c r="G133" s="40"/>
      <c r="H133" s="40">
        <f t="shared" ref="H133:S133" si="7">SUM(H132:H132)</f>
        <v>0</v>
      </c>
      <c r="I133" s="40">
        <f t="shared" si="7"/>
        <v>0</v>
      </c>
      <c r="J133" s="40">
        <f t="shared" si="7"/>
        <v>0</v>
      </c>
      <c r="K133" s="40">
        <f t="shared" si="7"/>
        <v>0</v>
      </c>
      <c r="L133" s="40">
        <f t="shared" si="7"/>
        <v>0</v>
      </c>
      <c r="M133" s="40">
        <f t="shared" si="7"/>
        <v>0</v>
      </c>
      <c r="N133" s="40">
        <f t="shared" si="7"/>
        <v>0</v>
      </c>
      <c r="O133" s="40">
        <f t="shared" si="7"/>
        <v>0</v>
      </c>
      <c r="P133" s="40">
        <f t="shared" si="7"/>
        <v>0</v>
      </c>
      <c r="Q133" s="40">
        <f t="shared" si="7"/>
        <v>0</v>
      </c>
      <c r="R133" s="40">
        <f t="shared" si="7"/>
        <v>0</v>
      </c>
      <c r="S133" s="40">
        <f t="shared" si="7"/>
        <v>3000</v>
      </c>
      <c r="T133" s="40">
        <v>0</v>
      </c>
      <c r="U133" s="40">
        <f>SUM(U132:U132)</f>
        <v>0</v>
      </c>
      <c r="V133" s="40">
        <f>SUM(V132:V132)</f>
        <v>0</v>
      </c>
    </row>
    <row r="134" spans="1:22" s="9" customFormat="1" x14ac:dyDescent="0.2">
      <c r="A134" s="3"/>
      <c r="B134" s="8"/>
      <c r="C134" s="37"/>
      <c r="D134" s="3"/>
      <c r="E134" s="72"/>
      <c r="F134" s="73">
        <f>SUM(F123:F125)</f>
        <v>0</v>
      </c>
      <c r="G134" s="73"/>
      <c r="H134" s="74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</row>
    <row r="135" spans="1:22" s="9" customFormat="1" ht="15.75" x14ac:dyDescent="0.25">
      <c r="A135" s="142" t="s">
        <v>8</v>
      </c>
      <c r="B135" s="143"/>
      <c r="C135" s="75"/>
      <c r="D135" s="22"/>
      <c r="E135" s="76"/>
      <c r="F135" s="65"/>
      <c r="G135" s="65"/>
      <c r="H135" s="66"/>
      <c r="I135" s="67"/>
      <c r="J135" s="67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</row>
    <row r="136" spans="1:22" s="9" customFormat="1" x14ac:dyDescent="0.2">
      <c r="A136" s="11">
        <v>1998</v>
      </c>
      <c r="B136" s="13" t="s">
        <v>41</v>
      </c>
      <c r="C136" s="56">
        <v>8240</v>
      </c>
      <c r="D136" s="11">
        <v>50</v>
      </c>
      <c r="E136" s="77"/>
      <c r="F136" s="77"/>
      <c r="G136" s="60"/>
      <c r="H136" s="78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  <c r="V136" s="60"/>
    </row>
    <row r="137" spans="1:22" s="9" customFormat="1" x14ac:dyDescent="0.2">
      <c r="A137" s="11">
        <v>2020</v>
      </c>
      <c r="B137" s="13" t="s">
        <v>44</v>
      </c>
      <c r="C137" s="56">
        <v>48035</v>
      </c>
      <c r="D137" s="88">
        <v>15</v>
      </c>
      <c r="E137" s="77"/>
      <c r="F137" s="77"/>
      <c r="G137" s="60"/>
      <c r="H137" s="78"/>
      <c r="I137" s="60"/>
      <c r="J137" s="60"/>
      <c r="K137" s="60"/>
      <c r="L137" s="60"/>
      <c r="M137" s="60"/>
      <c r="N137" s="60"/>
      <c r="O137" s="60"/>
      <c r="P137" s="60"/>
      <c r="Q137" s="60"/>
      <c r="R137" s="60">
        <v>30000</v>
      </c>
      <c r="S137" s="60">
        <v>30000</v>
      </c>
      <c r="T137" s="60"/>
      <c r="U137" s="60"/>
      <c r="V137" s="60"/>
    </row>
    <row r="138" spans="1:22" s="9" customFormat="1" x14ac:dyDescent="0.2">
      <c r="A138" s="11">
        <v>2020</v>
      </c>
      <c r="B138" s="13" t="s">
        <v>45</v>
      </c>
      <c r="C138" s="79">
        <v>6700</v>
      </c>
      <c r="D138" s="88">
        <v>25</v>
      </c>
      <c r="E138" s="77"/>
      <c r="F138" s="77"/>
      <c r="G138" s="60"/>
      <c r="H138" s="78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</row>
    <row r="139" spans="1:22" s="9" customFormat="1" x14ac:dyDescent="0.2">
      <c r="A139" s="11">
        <v>2020</v>
      </c>
      <c r="B139" s="14" t="s">
        <v>59</v>
      </c>
      <c r="C139" s="79">
        <v>1750</v>
      </c>
      <c r="D139" s="88">
        <v>15</v>
      </c>
      <c r="E139" s="77"/>
      <c r="F139" s="77"/>
      <c r="G139" s="60"/>
      <c r="H139" s="78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>
        <v>3000</v>
      </c>
      <c r="T139" s="60"/>
      <c r="U139" s="60"/>
      <c r="V139" s="60"/>
    </row>
    <row r="140" spans="1:22" s="9" customFormat="1" x14ac:dyDescent="0.2">
      <c r="A140" s="11">
        <v>2020</v>
      </c>
      <c r="B140" s="14" t="s">
        <v>37</v>
      </c>
      <c r="C140" s="34">
        <v>1600</v>
      </c>
      <c r="D140" s="88">
        <v>20</v>
      </c>
      <c r="E140" s="77"/>
      <c r="F140" s="77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</row>
    <row r="141" spans="1:22" s="9" customFormat="1" x14ac:dyDescent="0.2">
      <c r="A141" s="11">
        <v>2021</v>
      </c>
      <c r="B141" s="14" t="s">
        <v>156</v>
      </c>
      <c r="C141" s="34">
        <v>15259.28</v>
      </c>
      <c r="D141" s="88">
        <v>25</v>
      </c>
      <c r="E141" s="77"/>
      <c r="F141" s="77"/>
      <c r="G141" s="60"/>
      <c r="H141" s="60"/>
      <c r="I141" s="60">
        <v>8000</v>
      </c>
      <c r="J141" s="60"/>
      <c r="K141" s="60"/>
      <c r="L141" s="60"/>
      <c r="M141" s="60"/>
      <c r="N141" s="60"/>
      <c r="O141" s="60"/>
      <c r="P141" s="60"/>
      <c r="Q141" s="60">
        <v>10000</v>
      </c>
      <c r="R141" s="60"/>
      <c r="S141" s="60"/>
      <c r="T141" s="60"/>
      <c r="U141" s="60"/>
      <c r="V141" s="60"/>
    </row>
    <row r="142" spans="1:22" s="9" customFormat="1" x14ac:dyDescent="0.2">
      <c r="A142" s="115">
        <v>2022</v>
      </c>
      <c r="B142" s="116" t="s">
        <v>180</v>
      </c>
      <c r="C142" s="117">
        <v>875</v>
      </c>
      <c r="D142" s="118">
        <v>15</v>
      </c>
      <c r="E142" s="119"/>
      <c r="F142" s="119"/>
      <c r="G142" s="120"/>
      <c r="H142" s="121"/>
      <c r="I142" s="121"/>
      <c r="J142" s="121"/>
      <c r="K142" s="120"/>
      <c r="L142" s="120"/>
      <c r="M142" s="120"/>
      <c r="N142" s="120"/>
      <c r="O142" s="120"/>
      <c r="P142" s="120"/>
      <c r="Q142" s="120"/>
      <c r="R142" s="120"/>
      <c r="S142" s="120"/>
      <c r="T142" s="120"/>
      <c r="U142" s="120">
        <v>1500</v>
      </c>
      <c r="V142" s="120"/>
    </row>
    <row r="143" spans="1:22" s="9" customFormat="1" ht="13.5" thickBot="1" x14ac:dyDescent="0.25">
      <c r="A143" s="92"/>
      <c r="B143" s="93" t="s">
        <v>21</v>
      </c>
      <c r="C143" s="94">
        <f>SUM(C136:C142)</f>
        <v>82459.28</v>
      </c>
      <c r="D143" s="95"/>
      <c r="E143" s="94"/>
      <c r="F143" s="94">
        <f>SUM(F136:F139)</f>
        <v>0</v>
      </c>
      <c r="G143" s="94">
        <f>SUM(G136:G139)</f>
        <v>0</v>
      </c>
      <c r="H143" s="96">
        <f t="shared" ref="H143:S143" si="8">SUM(H136:H141)</f>
        <v>0</v>
      </c>
      <c r="I143" s="96">
        <f t="shared" si="8"/>
        <v>8000</v>
      </c>
      <c r="J143" s="96">
        <f t="shared" si="8"/>
        <v>0</v>
      </c>
      <c r="K143" s="94">
        <f t="shared" si="8"/>
        <v>0</v>
      </c>
      <c r="L143" s="94">
        <f t="shared" si="8"/>
        <v>0</v>
      </c>
      <c r="M143" s="94">
        <f t="shared" si="8"/>
        <v>0</v>
      </c>
      <c r="N143" s="94">
        <f t="shared" si="8"/>
        <v>0</v>
      </c>
      <c r="O143" s="94">
        <f t="shared" si="8"/>
        <v>0</v>
      </c>
      <c r="P143" s="94">
        <f t="shared" si="8"/>
        <v>0</v>
      </c>
      <c r="Q143" s="94">
        <f t="shared" si="8"/>
        <v>10000</v>
      </c>
      <c r="R143" s="94">
        <f t="shared" si="8"/>
        <v>30000</v>
      </c>
      <c r="S143" s="94">
        <f t="shared" si="8"/>
        <v>33000</v>
      </c>
      <c r="T143" s="94">
        <v>0</v>
      </c>
      <c r="U143" s="94">
        <f>SUM(U136:U142)</f>
        <v>1500</v>
      </c>
      <c r="V143" s="94">
        <f>SUM(V136:V142)</f>
        <v>0</v>
      </c>
    </row>
    <row r="144" spans="1:22" s="9" customFormat="1" x14ac:dyDescent="0.2">
      <c r="A144" s="28"/>
      <c r="B144" s="29"/>
      <c r="C144" s="80"/>
      <c r="D144" s="90"/>
      <c r="E144" s="80"/>
      <c r="F144" s="80"/>
      <c r="G144" s="80"/>
      <c r="H144" s="81"/>
      <c r="I144" s="81"/>
      <c r="J144" s="81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</row>
    <row r="145" spans="1:22" s="9" customFormat="1" ht="15.75" x14ac:dyDescent="0.25">
      <c r="A145" s="142" t="s">
        <v>9</v>
      </c>
      <c r="B145" s="143"/>
      <c r="C145" s="45"/>
      <c r="D145" s="19"/>
      <c r="E145" s="46"/>
      <c r="F145" s="47"/>
      <c r="G145" s="47"/>
      <c r="H145" s="47"/>
      <c r="I145" s="49"/>
      <c r="J145" s="49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</row>
    <row r="146" spans="1:22" s="9" customFormat="1" x14ac:dyDescent="0.2">
      <c r="A146" s="25">
        <v>1993</v>
      </c>
      <c r="B146" s="14" t="s">
        <v>41</v>
      </c>
      <c r="C146" s="34">
        <v>8182</v>
      </c>
      <c r="D146" s="25">
        <v>50</v>
      </c>
      <c r="E146" s="36"/>
      <c r="F146" s="37"/>
      <c r="G146" s="37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</row>
    <row r="147" spans="1:22" s="9" customFormat="1" x14ac:dyDescent="0.2">
      <c r="A147" s="25">
        <v>1999</v>
      </c>
      <c r="B147" s="14" t="s">
        <v>50</v>
      </c>
      <c r="C147" s="34">
        <v>1000</v>
      </c>
      <c r="D147" s="25">
        <v>20</v>
      </c>
      <c r="E147" s="36"/>
      <c r="F147" s="37"/>
      <c r="G147" s="37"/>
      <c r="H147" s="33">
        <v>8500</v>
      </c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</row>
    <row r="148" spans="1:22" s="9" customFormat="1" x14ac:dyDescent="0.2">
      <c r="A148" s="25">
        <v>2004</v>
      </c>
      <c r="B148" s="14" t="s">
        <v>51</v>
      </c>
      <c r="C148" s="34">
        <v>13375</v>
      </c>
      <c r="D148" s="25">
        <v>30</v>
      </c>
      <c r="E148" s="36"/>
      <c r="F148" s="37"/>
      <c r="G148" s="37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>
        <v>22500</v>
      </c>
      <c r="S148" s="33"/>
      <c r="T148" s="33"/>
      <c r="U148" s="33"/>
      <c r="V148" s="33"/>
    </row>
    <row r="149" spans="1:22" s="9" customFormat="1" x14ac:dyDescent="0.2">
      <c r="A149" s="25">
        <v>2019</v>
      </c>
      <c r="B149" s="14" t="s">
        <v>74</v>
      </c>
      <c r="C149" s="34">
        <v>0</v>
      </c>
      <c r="D149" s="25">
        <v>20</v>
      </c>
      <c r="E149" s="36"/>
      <c r="F149" s="37"/>
      <c r="G149" s="37"/>
      <c r="H149" s="33"/>
      <c r="I149" s="33"/>
      <c r="J149" s="33"/>
      <c r="K149" s="60">
        <v>6000</v>
      </c>
      <c r="L149" s="33"/>
      <c r="M149" s="33"/>
      <c r="N149" s="33"/>
      <c r="O149" s="33"/>
      <c r="P149" s="60">
        <v>7500</v>
      </c>
      <c r="Q149" s="33"/>
      <c r="R149" s="33"/>
      <c r="S149" s="33"/>
      <c r="T149" s="33"/>
      <c r="U149" s="60">
        <v>9000</v>
      </c>
      <c r="V149" s="33"/>
    </row>
    <row r="150" spans="1:22" s="9" customFormat="1" x14ac:dyDescent="0.2">
      <c r="A150" s="25">
        <v>2019</v>
      </c>
      <c r="B150" s="14" t="s">
        <v>144</v>
      </c>
      <c r="C150" s="34">
        <v>94161.66</v>
      </c>
      <c r="D150" s="25">
        <v>15</v>
      </c>
      <c r="E150" s="36"/>
      <c r="F150" s="37"/>
      <c r="G150" s="37"/>
      <c r="H150" s="33"/>
      <c r="I150" s="33"/>
      <c r="J150" s="33"/>
      <c r="K150" s="33"/>
      <c r="L150" s="33"/>
      <c r="M150" s="33"/>
      <c r="N150" s="33"/>
      <c r="O150" s="33"/>
      <c r="P150" s="33"/>
      <c r="Q150" s="33">
        <v>60000</v>
      </c>
      <c r="R150" s="33">
        <v>60000</v>
      </c>
      <c r="S150" s="33"/>
      <c r="T150" s="33"/>
      <c r="U150" s="33"/>
      <c r="V150" s="33"/>
    </row>
    <row r="151" spans="1:22" s="9" customFormat="1" x14ac:dyDescent="0.2">
      <c r="A151" s="25">
        <v>2019</v>
      </c>
      <c r="B151" s="14" t="s">
        <v>53</v>
      </c>
      <c r="C151" s="34">
        <v>5600</v>
      </c>
      <c r="D151" s="25">
        <v>25</v>
      </c>
      <c r="E151" s="36"/>
      <c r="F151" s="37"/>
      <c r="G151" s="37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</row>
    <row r="152" spans="1:22" s="9" customFormat="1" x14ac:dyDescent="0.2">
      <c r="A152" s="25">
        <v>2019</v>
      </c>
      <c r="B152" s="14" t="s">
        <v>48</v>
      </c>
      <c r="C152" s="34">
        <v>1760</v>
      </c>
      <c r="D152" s="25">
        <v>15</v>
      </c>
      <c r="E152" s="36"/>
      <c r="F152" s="37"/>
      <c r="G152" s="37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>
        <v>5000</v>
      </c>
      <c r="S152" s="33"/>
      <c r="T152" s="33"/>
      <c r="U152" s="33"/>
      <c r="V152" s="33"/>
    </row>
    <row r="153" spans="1:22" s="9" customFormat="1" x14ac:dyDescent="0.2">
      <c r="A153" s="25">
        <v>2019</v>
      </c>
      <c r="B153" s="14" t="s">
        <v>75</v>
      </c>
      <c r="C153" s="34">
        <v>1200</v>
      </c>
      <c r="D153" s="25">
        <v>10</v>
      </c>
      <c r="E153" s="36"/>
      <c r="F153" s="37"/>
      <c r="G153" s="37"/>
      <c r="H153" s="33"/>
      <c r="I153" s="33"/>
      <c r="J153" s="33"/>
      <c r="K153" s="33"/>
      <c r="L153" s="33"/>
      <c r="M153" s="33">
        <v>1800</v>
      </c>
      <c r="N153" s="33"/>
      <c r="O153" s="33"/>
      <c r="P153" s="33"/>
      <c r="Q153" s="33"/>
      <c r="R153" s="33"/>
      <c r="S153" s="33"/>
      <c r="T153" s="33"/>
      <c r="U153" s="33"/>
      <c r="V153" s="33"/>
    </row>
    <row r="154" spans="1:22" s="9" customFormat="1" x14ac:dyDescent="0.2">
      <c r="A154" s="25">
        <v>2020</v>
      </c>
      <c r="B154" s="14" t="s">
        <v>52</v>
      </c>
      <c r="C154" s="50">
        <v>26300</v>
      </c>
      <c r="D154" s="25">
        <v>25</v>
      </c>
      <c r="E154" s="36"/>
      <c r="F154" s="37"/>
      <c r="G154" s="37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</row>
    <row r="155" spans="1:22" s="9" customFormat="1" x14ac:dyDescent="0.2">
      <c r="A155" s="25">
        <v>2020</v>
      </c>
      <c r="B155" s="14" t="s">
        <v>37</v>
      </c>
      <c r="C155" s="34">
        <v>1600</v>
      </c>
      <c r="D155" s="25">
        <v>30</v>
      </c>
      <c r="E155" s="36"/>
      <c r="F155" s="37"/>
      <c r="G155" s="37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</row>
    <row r="156" spans="1:22" s="9" customFormat="1" ht="15" x14ac:dyDescent="0.25">
      <c r="A156" s="16"/>
      <c r="B156" s="18" t="s">
        <v>22</v>
      </c>
      <c r="C156" s="35">
        <f>SUM(C146:C155)</f>
        <v>153178.66</v>
      </c>
      <c r="D156" s="16"/>
      <c r="E156" s="51"/>
      <c r="F156" s="40"/>
      <c r="G156" s="40"/>
      <c r="H156" s="40">
        <f t="shared" ref="H156:Q156" si="9">SUM(H146:H155)</f>
        <v>8500</v>
      </c>
      <c r="I156" s="40">
        <f t="shared" si="9"/>
        <v>0</v>
      </c>
      <c r="J156" s="40">
        <f t="shared" si="9"/>
        <v>0</v>
      </c>
      <c r="K156" s="40">
        <f t="shared" si="9"/>
        <v>6000</v>
      </c>
      <c r="L156" s="40">
        <f t="shared" si="9"/>
        <v>0</v>
      </c>
      <c r="M156" s="40">
        <f t="shared" si="9"/>
        <v>1800</v>
      </c>
      <c r="N156" s="40">
        <f t="shared" si="9"/>
        <v>0</v>
      </c>
      <c r="O156" s="40">
        <f t="shared" si="9"/>
        <v>0</v>
      </c>
      <c r="P156" s="40">
        <f t="shared" si="9"/>
        <v>7500</v>
      </c>
      <c r="Q156" s="40">
        <f t="shared" si="9"/>
        <v>60000</v>
      </c>
      <c r="R156" s="40">
        <f>SUM(R146:R155)</f>
        <v>87500</v>
      </c>
      <c r="S156" s="40">
        <f t="shared" ref="S156" si="10">SUM(S146:S155)</f>
        <v>0</v>
      </c>
      <c r="T156" s="40">
        <v>0</v>
      </c>
      <c r="U156" s="40">
        <f t="shared" ref="U156" si="11">SUM(U146:U155)</f>
        <v>9000</v>
      </c>
      <c r="V156" s="40">
        <f t="shared" ref="V156" si="12">SUM(V146:V155)</f>
        <v>0</v>
      </c>
    </row>
    <row r="157" spans="1:22" s="9" customFormat="1" ht="15" x14ac:dyDescent="0.25">
      <c r="A157" s="30"/>
      <c r="B157" s="31"/>
      <c r="C157" s="82"/>
      <c r="D157" s="91"/>
      <c r="E157" s="83"/>
      <c r="F157" s="80"/>
      <c r="G157" s="80"/>
      <c r="H157" s="81"/>
      <c r="I157" s="81"/>
      <c r="J157" s="81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</row>
    <row r="158" spans="1:22" s="9" customFormat="1" ht="15.75" x14ac:dyDescent="0.25">
      <c r="A158" s="142" t="s">
        <v>10</v>
      </c>
      <c r="B158" s="143"/>
      <c r="C158" s="45"/>
      <c r="D158" s="19"/>
      <c r="E158" s="46"/>
      <c r="F158" s="47"/>
      <c r="G158" s="47"/>
      <c r="H158" s="47"/>
      <c r="I158" s="49"/>
      <c r="J158" s="49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</row>
    <row r="159" spans="1:22" s="9" customFormat="1" x14ac:dyDescent="0.2">
      <c r="A159" s="25">
        <v>1988</v>
      </c>
      <c r="B159" s="14" t="s">
        <v>39</v>
      </c>
      <c r="C159" s="34">
        <v>8800</v>
      </c>
      <c r="D159" s="25">
        <v>50</v>
      </c>
      <c r="E159" s="36"/>
      <c r="F159" s="37"/>
      <c r="G159" s="37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>
        <v>25000</v>
      </c>
      <c r="V159" s="33"/>
    </row>
    <row r="160" spans="1:22" s="9" customFormat="1" x14ac:dyDescent="0.2">
      <c r="A160" s="25">
        <v>1999</v>
      </c>
      <c r="B160" s="14" t="s">
        <v>54</v>
      </c>
      <c r="C160" s="34">
        <v>1000</v>
      </c>
      <c r="D160" s="25">
        <v>20</v>
      </c>
      <c r="E160" s="36"/>
      <c r="F160" s="37"/>
      <c r="G160" s="37"/>
      <c r="H160" s="33">
        <v>8500</v>
      </c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</row>
    <row r="161" spans="1:22" s="9" customFormat="1" x14ac:dyDescent="0.2">
      <c r="A161" s="25">
        <v>1999</v>
      </c>
      <c r="B161" s="14" t="s">
        <v>56</v>
      </c>
      <c r="C161" s="34">
        <v>750</v>
      </c>
      <c r="D161" s="25">
        <v>20</v>
      </c>
      <c r="E161" s="36"/>
      <c r="F161" s="37"/>
      <c r="G161" s="37"/>
      <c r="H161" s="33"/>
      <c r="I161" s="33"/>
      <c r="J161" s="33">
        <v>10000</v>
      </c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</row>
    <row r="162" spans="1:22" s="9" customFormat="1" x14ac:dyDescent="0.2">
      <c r="A162" s="25">
        <v>2004</v>
      </c>
      <c r="B162" s="14" t="s">
        <v>55</v>
      </c>
      <c r="C162" s="34">
        <v>11010.3</v>
      </c>
      <c r="D162" s="25">
        <v>20</v>
      </c>
      <c r="E162" s="36"/>
      <c r="F162" s="37"/>
      <c r="G162" s="37"/>
      <c r="H162" s="33"/>
      <c r="I162" s="33"/>
      <c r="J162" s="33">
        <v>10000</v>
      </c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</row>
    <row r="163" spans="1:22" s="9" customFormat="1" x14ac:dyDescent="0.2">
      <c r="A163" s="25">
        <v>2015</v>
      </c>
      <c r="B163" s="14" t="s">
        <v>57</v>
      </c>
      <c r="C163" s="34">
        <v>12270.64</v>
      </c>
      <c r="D163" s="25">
        <v>20</v>
      </c>
      <c r="E163" s="36"/>
      <c r="F163" s="37"/>
      <c r="G163" s="37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</row>
    <row r="164" spans="1:22" s="9" customFormat="1" x14ac:dyDescent="0.2">
      <c r="A164" s="25">
        <v>2017</v>
      </c>
      <c r="B164" s="14" t="s">
        <v>58</v>
      </c>
      <c r="C164" s="34">
        <v>3851.19</v>
      </c>
      <c r="D164" s="25">
        <v>20</v>
      </c>
      <c r="E164" s="36"/>
      <c r="F164" s="37"/>
      <c r="G164" s="37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</row>
    <row r="165" spans="1:22" s="9" customFormat="1" x14ac:dyDescent="0.2">
      <c r="A165" s="25">
        <v>2018</v>
      </c>
      <c r="B165" s="14" t="s">
        <v>81</v>
      </c>
      <c r="C165" s="34">
        <v>13780</v>
      </c>
      <c r="D165" s="25">
        <v>25</v>
      </c>
      <c r="E165" s="36"/>
      <c r="F165" s="37"/>
      <c r="G165" s="37"/>
      <c r="H165" s="33">
        <v>10000</v>
      </c>
      <c r="I165" s="33"/>
      <c r="J165" s="33">
        <v>5000</v>
      </c>
      <c r="K165" s="33"/>
      <c r="L165" s="33"/>
      <c r="M165" s="33"/>
      <c r="N165" s="33"/>
      <c r="O165" s="33"/>
      <c r="P165" s="33">
        <v>12500</v>
      </c>
      <c r="Q165" s="33"/>
      <c r="R165" s="33"/>
      <c r="S165" s="33"/>
      <c r="T165" s="33"/>
      <c r="U165" s="33"/>
      <c r="V165" s="33"/>
    </row>
    <row r="166" spans="1:22" s="9" customFormat="1" x14ac:dyDescent="0.2">
      <c r="A166" s="25">
        <v>2020</v>
      </c>
      <c r="B166" s="14" t="s">
        <v>37</v>
      </c>
      <c r="C166" s="34">
        <v>1600</v>
      </c>
      <c r="D166" s="25">
        <v>30</v>
      </c>
      <c r="E166" s="36"/>
      <c r="F166" s="37"/>
      <c r="G166" s="37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</row>
    <row r="167" spans="1:22" s="9" customFormat="1" x14ac:dyDescent="0.2">
      <c r="A167" s="25">
        <v>2021</v>
      </c>
      <c r="B167" s="14" t="s">
        <v>145</v>
      </c>
      <c r="C167" s="34">
        <v>30622.33</v>
      </c>
      <c r="D167" s="25">
        <v>15</v>
      </c>
      <c r="E167" s="36"/>
      <c r="F167" s="37"/>
      <c r="G167" s="37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>
        <v>25000</v>
      </c>
      <c r="T167" s="33">
        <v>25000</v>
      </c>
      <c r="U167" s="33"/>
      <c r="V167" s="33"/>
    </row>
    <row r="168" spans="1:22" s="9" customFormat="1" x14ac:dyDescent="0.2">
      <c r="A168" s="25">
        <v>2022</v>
      </c>
      <c r="B168" s="14" t="s">
        <v>59</v>
      </c>
      <c r="C168" s="34">
        <v>1450</v>
      </c>
      <c r="D168" s="25">
        <v>15</v>
      </c>
      <c r="E168" s="36"/>
      <c r="F168" s="37"/>
      <c r="G168" s="37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>
        <v>3000</v>
      </c>
      <c r="V168" s="33"/>
    </row>
    <row r="169" spans="1:22" s="9" customFormat="1" ht="15" x14ac:dyDescent="0.25">
      <c r="A169" s="16"/>
      <c r="B169" s="18" t="s">
        <v>23</v>
      </c>
      <c r="C169" s="35">
        <f>SUM(C159:C168)</f>
        <v>85134.46</v>
      </c>
      <c r="D169" s="16"/>
      <c r="E169" s="51"/>
      <c r="F169" s="40"/>
      <c r="G169" s="40"/>
      <c r="H169" s="40">
        <f t="shared" ref="H169:S169" si="13">SUM(H159:H167)</f>
        <v>18500</v>
      </c>
      <c r="I169" s="40">
        <f t="shared" si="13"/>
        <v>0</v>
      </c>
      <c r="J169" s="40">
        <f t="shared" si="13"/>
        <v>25000</v>
      </c>
      <c r="K169" s="40">
        <f t="shared" si="13"/>
        <v>0</v>
      </c>
      <c r="L169" s="40">
        <f t="shared" si="13"/>
        <v>0</v>
      </c>
      <c r="M169" s="40">
        <f t="shared" si="13"/>
        <v>0</v>
      </c>
      <c r="N169" s="40">
        <f t="shared" si="13"/>
        <v>0</v>
      </c>
      <c r="O169" s="40">
        <f t="shared" si="13"/>
        <v>0</v>
      </c>
      <c r="P169" s="40">
        <f t="shared" si="13"/>
        <v>12500</v>
      </c>
      <c r="Q169" s="40">
        <f t="shared" si="13"/>
        <v>0</v>
      </c>
      <c r="R169" s="40">
        <f t="shared" si="13"/>
        <v>0</v>
      </c>
      <c r="S169" s="40">
        <f t="shared" si="13"/>
        <v>25000</v>
      </c>
      <c r="T169" s="40">
        <f>SUM(T159:T168)</f>
        <v>25000</v>
      </c>
      <c r="U169" s="40">
        <f>SUM(U159:U168)</f>
        <v>28000</v>
      </c>
      <c r="V169" s="40">
        <f>SUM(V159:V168)</f>
        <v>0</v>
      </c>
    </row>
    <row r="170" spans="1:22" s="9" customFormat="1" ht="15" x14ac:dyDescent="0.25">
      <c r="A170" s="30"/>
      <c r="B170" s="31"/>
      <c r="C170" s="82"/>
      <c r="D170" s="91"/>
      <c r="E170" s="83"/>
      <c r="F170" s="80"/>
      <c r="G170" s="80"/>
      <c r="H170" s="81"/>
      <c r="I170" s="81"/>
      <c r="J170" s="81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</row>
    <row r="171" spans="1:22" s="9" customFormat="1" ht="15.75" x14ac:dyDescent="0.25">
      <c r="A171" s="142" t="s">
        <v>11</v>
      </c>
      <c r="B171" s="143"/>
      <c r="C171" s="45"/>
      <c r="D171" s="19"/>
      <c r="E171" s="46"/>
      <c r="F171" s="47"/>
      <c r="G171" s="47"/>
      <c r="H171" s="47"/>
      <c r="I171" s="49"/>
      <c r="J171" s="49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</row>
    <row r="172" spans="1:22" s="9" customFormat="1" x14ac:dyDescent="0.2">
      <c r="A172" s="25">
        <v>2005</v>
      </c>
      <c r="B172" s="14" t="s">
        <v>31</v>
      </c>
      <c r="C172" s="34">
        <v>28900</v>
      </c>
      <c r="D172" s="25">
        <v>50</v>
      </c>
      <c r="E172" s="36"/>
      <c r="F172" s="37"/>
      <c r="G172" s="37"/>
      <c r="H172" s="33">
        <v>10000</v>
      </c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</row>
    <row r="173" spans="1:22" s="9" customFormat="1" x14ac:dyDescent="0.2">
      <c r="A173" s="25">
        <v>2005</v>
      </c>
      <c r="B173" s="14" t="s">
        <v>64</v>
      </c>
      <c r="C173" s="34">
        <v>51800</v>
      </c>
      <c r="D173" s="25">
        <v>50</v>
      </c>
      <c r="E173" s="36"/>
      <c r="F173" s="37"/>
      <c r="G173" s="37"/>
      <c r="H173" s="33"/>
      <c r="I173" s="33">
        <v>10000</v>
      </c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</row>
    <row r="174" spans="1:22" s="9" customFormat="1" x14ac:dyDescent="0.2">
      <c r="A174" s="25">
        <v>2005</v>
      </c>
      <c r="B174" s="14" t="s">
        <v>65</v>
      </c>
      <c r="C174" s="34">
        <v>59520</v>
      </c>
      <c r="D174" s="25">
        <v>30</v>
      </c>
      <c r="E174" s="36"/>
      <c r="F174" s="37"/>
      <c r="G174" s="37"/>
      <c r="H174" s="33">
        <v>1500</v>
      </c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>
        <v>20000</v>
      </c>
      <c r="T174" s="33"/>
      <c r="U174" s="33"/>
      <c r="V174" s="33"/>
    </row>
    <row r="175" spans="1:22" s="9" customFormat="1" x14ac:dyDescent="0.2">
      <c r="A175" s="25">
        <v>2005</v>
      </c>
      <c r="B175" s="14" t="s">
        <v>66</v>
      </c>
      <c r="C175" s="34">
        <v>15700</v>
      </c>
      <c r="D175" s="25">
        <v>30</v>
      </c>
      <c r="E175" s="36"/>
      <c r="F175" s="37"/>
      <c r="G175" s="37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</row>
    <row r="176" spans="1:22" s="9" customFormat="1" x14ac:dyDescent="0.2">
      <c r="A176" s="25">
        <v>2006</v>
      </c>
      <c r="B176" s="14" t="s">
        <v>123</v>
      </c>
      <c r="C176" s="34">
        <v>286985</v>
      </c>
      <c r="D176" s="25">
        <v>25</v>
      </c>
      <c r="E176" s="36"/>
      <c r="F176" s="37"/>
      <c r="G176" s="37"/>
      <c r="H176" s="33">
        <v>12500</v>
      </c>
      <c r="I176" s="33"/>
      <c r="J176" s="33"/>
      <c r="K176" s="33"/>
      <c r="L176" s="33"/>
      <c r="M176" s="33">
        <v>10000</v>
      </c>
      <c r="N176" s="33"/>
      <c r="O176" s="33"/>
      <c r="P176" s="33"/>
      <c r="Q176" s="33"/>
      <c r="R176" s="33">
        <v>12500</v>
      </c>
      <c r="S176" s="33"/>
      <c r="T176" s="33"/>
      <c r="U176" s="33"/>
      <c r="V176" s="33"/>
    </row>
    <row r="177" spans="1:22" s="9" customFormat="1" x14ac:dyDescent="0.2">
      <c r="A177" s="25">
        <v>2006</v>
      </c>
      <c r="B177" s="14" t="s">
        <v>67</v>
      </c>
      <c r="C177" s="34">
        <v>50000</v>
      </c>
      <c r="D177" s="25">
        <v>20</v>
      </c>
      <c r="E177" s="36"/>
      <c r="F177" s="37"/>
      <c r="G177" s="37"/>
      <c r="H177" s="33"/>
      <c r="I177" s="33"/>
      <c r="J177" s="33"/>
      <c r="K177" s="33">
        <v>30000</v>
      </c>
      <c r="L177" s="33">
        <v>30000</v>
      </c>
      <c r="M177" s="33"/>
      <c r="N177" s="33"/>
      <c r="O177" s="33"/>
      <c r="P177" s="33"/>
      <c r="Q177" s="33"/>
      <c r="R177" s="33"/>
      <c r="S177" s="33"/>
      <c r="T177" s="33"/>
      <c r="U177" s="33"/>
      <c r="V177" s="33"/>
    </row>
    <row r="178" spans="1:22" s="9" customFormat="1" x14ac:dyDescent="0.2">
      <c r="A178" s="25">
        <v>2007</v>
      </c>
      <c r="B178" s="14" t="s">
        <v>132</v>
      </c>
      <c r="C178" s="34">
        <v>7360</v>
      </c>
      <c r="D178" s="25">
        <v>30</v>
      </c>
      <c r="E178" s="36"/>
      <c r="F178" s="37"/>
      <c r="G178" s="37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</row>
    <row r="179" spans="1:22" s="9" customFormat="1" x14ac:dyDescent="0.2">
      <c r="A179" s="25">
        <v>2015</v>
      </c>
      <c r="B179" s="14" t="s">
        <v>68</v>
      </c>
      <c r="C179" s="34">
        <v>1223</v>
      </c>
      <c r="D179" s="25">
        <v>10</v>
      </c>
      <c r="E179" s="36"/>
      <c r="F179" s="37"/>
      <c r="G179" s="37"/>
      <c r="H179" s="33"/>
      <c r="I179" s="33">
        <v>2500</v>
      </c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</row>
    <row r="180" spans="1:22" s="9" customFormat="1" x14ac:dyDescent="0.2">
      <c r="A180" s="25">
        <v>2020</v>
      </c>
      <c r="B180" s="14" t="s">
        <v>69</v>
      </c>
      <c r="C180" s="34">
        <v>1800</v>
      </c>
      <c r="D180" s="25">
        <v>15</v>
      </c>
      <c r="E180" s="36"/>
      <c r="F180" s="37"/>
      <c r="G180" s="37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>
        <v>3500</v>
      </c>
      <c r="T180" s="33"/>
      <c r="U180" s="33"/>
      <c r="V180" s="33"/>
    </row>
    <row r="181" spans="1:22" s="9" customFormat="1" x14ac:dyDescent="0.2">
      <c r="A181" s="25">
        <v>2020</v>
      </c>
      <c r="B181" s="14" t="s">
        <v>63</v>
      </c>
      <c r="C181" s="50">
        <v>10000</v>
      </c>
      <c r="D181" s="25">
        <v>20</v>
      </c>
      <c r="E181" s="36"/>
      <c r="F181" s="37"/>
      <c r="G181" s="37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</row>
    <row r="182" spans="1:22" s="9" customFormat="1" x14ac:dyDescent="0.2">
      <c r="A182" s="25">
        <v>2022</v>
      </c>
      <c r="B182" s="14" t="s">
        <v>181</v>
      </c>
      <c r="C182" s="50">
        <v>4075</v>
      </c>
      <c r="D182" s="25">
        <v>15</v>
      </c>
      <c r="E182" s="36"/>
      <c r="F182" s="37"/>
      <c r="G182" s="37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>
        <v>7500</v>
      </c>
      <c r="V182" s="33"/>
    </row>
    <row r="183" spans="1:22" s="9" customFormat="1" x14ac:dyDescent="0.2">
      <c r="A183" s="25">
        <v>2023</v>
      </c>
      <c r="B183" s="14" t="s">
        <v>178</v>
      </c>
      <c r="C183" s="50">
        <v>17351</v>
      </c>
      <c r="D183" s="25">
        <v>15</v>
      </c>
      <c r="E183" s="36"/>
      <c r="F183" s="37"/>
      <c r="G183" s="37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</row>
    <row r="184" spans="1:22" s="9" customFormat="1" ht="15" x14ac:dyDescent="0.25">
      <c r="A184" s="16"/>
      <c r="B184" s="18" t="s">
        <v>24</v>
      </c>
      <c r="C184" s="35">
        <f>SUM(C172:C183)</f>
        <v>534714</v>
      </c>
      <c r="D184" s="16"/>
      <c r="E184" s="51"/>
      <c r="F184" s="40"/>
      <c r="G184" s="40"/>
      <c r="H184" s="40">
        <f t="shared" ref="H184:R184" si="14">SUM(H172:H181)</f>
        <v>24000</v>
      </c>
      <c r="I184" s="40">
        <f t="shared" si="14"/>
        <v>12500</v>
      </c>
      <c r="J184" s="40">
        <f t="shared" si="14"/>
        <v>0</v>
      </c>
      <c r="K184" s="40">
        <f t="shared" si="14"/>
        <v>30000</v>
      </c>
      <c r="L184" s="40">
        <f t="shared" si="14"/>
        <v>30000</v>
      </c>
      <c r="M184" s="40">
        <f t="shared" si="14"/>
        <v>10000</v>
      </c>
      <c r="N184" s="40">
        <f t="shared" si="14"/>
        <v>0</v>
      </c>
      <c r="O184" s="40">
        <f t="shared" si="14"/>
        <v>0</v>
      </c>
      <c r="P184" s="40">
        <f t="shared" si="14"/>
        <v>0</v>
      </c>
      <c r="Q184" s="40">
        <f t="shared" si="14"/>
        <v>0</v>
      </c>
      <c r="R184" s="40">
        <f t="shared" si="14"/>
        <v>12500</v>
      </c>
      <c r="S184" s="40">
        <f>SUM(S172:S183)</f>
        <v>23500</v>
      </c>
      <c r="T184" s="40">
        <v>0</v>
      </c>
      <c r="U184" s="40">
        <f>SUM(U172:U183)</f>
        <v>7500</v>
      </c>
      <c r="V184" s="40">
        <f>SUM(V172:V183)</f>
        <v>0</v>
      </c>
    </row>
    <row r="185" spans="1:22" s="9" customFormat="1" ht="15" x14ac:dyDescent="0.25">
      <c r="A185" s="30"/>
      <c r="B185" s="31"/>
      <c r="C185" s="82"/>
      <c r="D185" s="91"/>
      <c r="E185" s="83"/>
      <c r="F185" s="80"/>
      <c r="G185" s="80"/>
      <c r="H185" s="81"/>
      <c r="I185" s="81"/>
      <c r="J185" s="81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</row>
    <row r="186" spans="1:22" s="9" customFormat="1" ht="15.75" x14ac:dyDescent="0.25">
      <c r="A186" s="142" t="s">
        <v>12</v>
      </c>
      <c r="B186" s="143"/>
      <c r="C186" s="45"/>
      <c r="D186" s="19"/>
      <c r="E186" s="46"/>
      <c r="F186" s="47"/>
      <c r="G186" s="47"/>
      <c r="H186" s="47"/>
      <c r="I186" s="49"/>
      <c r="J186" s="49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</row>
    <row r="187" spans="1:22" s="9" customFormat="1" x14ac:dyDescent="0.2">
      <c r="A187" s="25">
        <v>2017</v>
      </c>
      <c r="B187" s="14" t="s">
        <v>49</v>
      </c>
      <c r="C187" s="34">
        <v>750</v>
      </c>
      <c r="D187" s="25">
        <v>10</v>
      </c>
      <c r="E187" s="36"/>
      <c r="F187" s="37"/>
      <c r="G187" s="37"/>
      <c r="H187" s="33"/>
      <c r="I187" s="33"/>
      <c r="J187" s="33"/>
      <c r="K187" s="33">
        <v>1500</v>
      </c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</row>
    <row r="188" spans="1:22" s="9" customFormat="1" x14ac:dyDescent="0.2">
      <c r="A188" s="25">
        <v>2020</v>
      </c>
      <c r="B188" s="14" t="s">
        <v>46</v>
      </c>
      <c r="C188" s="34">
        <v>46520</v>
      </c>
      <c r="D188" s="25">
        <v>15</v>
      </c>
      <c r="E188" s="36"/>
      <c r="F188" s="37"/>
      <c r="G188" s="37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>
        <v>50000</v>
      </c>
      <c r="S188" s="33">
        <v>50000</v>
      </c>
      <c r="T188" s="33"/>
      <c r="U188" s="33"/>
      <c r="V188" s="33"/>
    </row>
    <row r="189" spans="1:22" s="9" customFormat="1" x14ac:dyDescent="0.2">
      <c r="A189" s="25">
        <v>2020</v>
      </c>
      <c r="B189" s="14" t="s">
        <v>47</v>
      </c>
      <c r="C189" s="34">
        <v>2091</v>
      </c>
      <c r="D189" s="25">
        <v>15</v>
      </c>
      <c r="E189" s="36"/>
      <c r="F189" s="37"/>
      <c r="G189" s="37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</row>
    <row r="190" spans="1:22" s="9" customFormat="1" x14ac:dyDescent="0.2">
      <c r="A190" s="25">
        <v>2020</v>
      </c>
      <c r="B190" s="14" t="s">
        <v>48</v>
      </c>
      <c r="C190" s="34">
        <v>2625</v>
      </c>
      <c r="D190" s="25">
        <v>15</v>
      </c>
      <c r="E190" s="36"/>
      <c r="F190" s="37"/>
      <c r="G190" s="37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>
        <v>5000</v>
      </c>
      <c r="T190" s="33"/>
      <c r="U190" s="33"/>
      <c r="V190" s="33"/>
    </row>
    <row r="191" spans="1:22" s="9" customFormat="1" x14ac:dyDescent="0.2">
      <c r="A191" s="25">
        <v>2021</v>
      </c>
      <c r="B191" s="14" t="s">
        <v>157</v>
      </c>
      <c r="C191" s="34">
        <v>27187.42</v>
      </c>
      <c r="D191" s="25">
        <v>25</v>
      </c>
      <c r="E191" s="36"/>
      <c r="F191" s="37"/>
      <c r="G191" s="37"/>
      <c r="H191" s="33"/>
      <c r="I191" s="33">
        <v>15000</v>
      </c>
      <c r="J191" s="33"/>
      <c r="K191" s="33"/>
      <c r="L191" s="33"/>
      <c r="M191" s="33"/>
      <c r="N191" s="33"/>
      <c r="O191" s="33"/>
      <c r="P191" s="33"/>
      <c r="Q191" s="33">
        <v>20000</v>
      </c>
      <c r="R191" s="33"/>
      <c r="S191" s="33"/>
      <c r="T191" s="33"/>
      <c r="U191" s="33"/>
      <c r="V191" s="33"/>
    </row>
    <row r="192" spans="1:22" s="9" customFormat="1" x14ac:dyDescent="0.2">
      <c r="A192" s="25">
        <v>2022</v>
      </c>
      <c r="B192" s="14" t="s">
        <v>180</v>
      </c>
      <c r="C192" s="34">
        <v>575</v>
      </c>
      <c r="D192" s="25">
        <v>15</v>
      </c>
      <c r="E192" s="36"/>
      <c r="F192" s="37"/>
      <c r="G192" s="37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>
        <v>1000</v>
      </c>
      <c r="V192" s="33"/>
    </row>
    <row r="193" spans="1:22" s="9" customFormat="1" ht="15" x14ac:dyDescent="0.25">
      <c r="A193" s="16"/>
      <c r="B193" s="18" t="s">
        <v>25</v>
      </c>
      <c r="C193" s="35">
        <f>SUM(C187:C192)</f>
        <v>79748.42</v>
      </c>
      <c r="D193" s="16"/>
      <c r="E193" s="51"/>
      <c r="F193" s="40"/>
      <c r="G193" s="40"/>
      <c r="H193" s="40">
        <f t="shared" ref="H193" si="15">SUM(H187:H191)</f>
        <v>0</v>
      </c>
      <c r="I193" s="40">
        <f>SUM(I187:I191)</f>
        <v>15000</v>
      </c>
      <c r="J193" s="40">
        <f t="shared" ref="J193:S193" si="16">SUM(J187:J191)</f>
        <v>0</v>
      </c>
      <c r="K193" s="40">
        <f t="shared" si="16"/>
        <v>1500</v>
      </c>
      <c r="L193" s="40">
        <f t="shared" si="16"/>
        <v>0</v>
      </c>
      <c r="M193" s="40">
        <f t="shared" si="16"/>
        <v>0</v>
      </c>
      <c r="N193" s="40">
        <f t="shared" si="16"/>
        <v>0</v>
      </c>
      <c r="O193" s="40">
        <f t="shared" si="16"/>
        <v>0</v>
      </c>
      <c r="P193" s="40">
        <f t="shared" si="16"/>
        <v>0</v>
      </c>
      <c r="Q193" s="40">
        <f>SUM(Q187:Q191)</f>
        <v>20000</v>
      </c>
      <c r="R193" s="40">
        <f t="shared" si="16"/>
        <v>50000</v>
      </c>
      <c r="S193" s="40">
        <f t="shared" si="16"/>
        <v>55000</v>
      </c>
      <c r="T193" s="40">
        <v>0</v>
      </c>
      <c r="U193" s="40">
        <f>SUM(U187:U192)</f>
        <v>1000</v>
      </c>
      <c r="V193" s="40">
        <f>SUM(V187:V192)</f>
        <v>0</v>
      </c>
    </row>
    <row r="194" spans="1:22" s="9" customFormat="1" ht="15" x14ac:dyDescent="0.25">
      <c r="A194" s="105"/>
      <c r="B194" s="106"/>
      <c r="C194" s="107"/>
      <c r="D194" s="105"/>
      <c r="E194" s="108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</row>
    <row r="195" spans="1:22" s="9" customFormat="1" ht="15.75" x14ac:dyDescent="0.25">
      <c r="A195" s="144" t="s">
        <v>13</v>
      </c>
      <c r="B195" s="145"/>
      <c r="C195" s="122"/>
      <c r="D195" s="123"/>
      <c r="E195" s="124"/>
      <c r="F195" s="125"/>
      <c r="G195" s="125"/>
      <c r="H195" s="125"/>
      <c r="I195" s="126"/>
      <c r="J195" s="126"/>
      <c r="K195" s="125"/>
      <c r="L195" s="125"/>
      <c r="M195" s="125"/>
      <c r="N195" s="125"/>
      <c r="O195" s="125"/>
      <c r="P195" s="125"/>
      <c r="Q195" s="125"/>
      <c r="R195" s="125"/>
      <c r="S195" s="125"/>
      <c r="T195" s="125"/>
      <c r="U195" s="125"/>
      <c r="V195" s="125"/>
    </row>
    <row r="196" spans="1:22" s="9" customFormat="1" x14ac:dyDescent="0.2">
      <c r="A196" s="109">
        <v>2002</v>
      </c>
      <c r="B196" s="110" t="s">
        <v>208</v>
      </c>
      <c r="C196" s="111">
        <v>9950</v>
      </c>
      <c r="D196" s="109">
        <v>30</v>
      </c>
      <c r="E196" s="112"/>
      <c r="F196" s="113"/>
      <c r="G196" s="113"/>
      <c r="H196" s="114"/>
      <c r="I196" s="114"/>
      <c r="J196" s="114"/>
      <c r="K196" s="114"/>
      <c r="L196" s="114"/>
      <c r="M196" s="114"/>
      <c r="N196" s="114"/>
      <c r="O196" s="114"/>
      <c r="P196" s="114"/>
      <c r="Q196" s="114"/>
      <c r="R196" s="114"/>
      <c r="S196" s="114"/>
      <c r="T196" s="114"/>
      <c r="U196" s="114"/>
      <c r="V196" s="114"/>
    </row>
    <row r="197" spans="1:22" s="9" customFormat="1" x14ac:dyDescent="0.2">
      <c r="A197" s="25">
        <v>2008</v>
      </c>
      <c r="B197" s="14" t="s">
        <v>115</v>
      </c>
      <c r="C197" s="34">
        <v>50000</v>
      </c>
      <c r="D197" s="25">
        <v>25</v>
      </c>
      <c r="E197" s="36"/>
      <c r="F197" s="37"/>
      <c r="G197" s="37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</row>
    <row r="198" spans="1:22" s="9" customFormat="1" x14ac:dyDescent="0.2">
      <c r="A198" s="25">
        <v>2008</v>
      </c>
      <c r="B198" s="14" t="s">
        <v>168</v>
      </c>
      <c r="C198" s="34">
        <v>25000</v>
      </c>
      <c r="D198" s="25">
        <v>25</v>
      </c>
      <c r="E198" s="36"/>
      <c r="F198" s="37"/>
      <c r="G198" s="37"/>
      <c r="H198" s="33"/>
      <c r="I198" s="33"/>
      <c r="J198" s="33"/>
      <c r="K198" s="33"/>
      <c r="L198" s="33"/>
      <c r="M198" s="33"/>
      <c r="N198" s="33"/>
      <c r="O198" s="33"/>
      <c r="P198" s="33">
        <v>40000</v>
      </c>
      <c r="Q198" s="33"/>
      <c r="R198" s="33"/>
      <c r="S198" s="33"/>
      <c r="T198" s="33"/>
      <c r="U198" s="33"/>
      <c r="V198" s="33"/>
    </row>
    <row r="199" spans="1:22" s="9" customFormat="1" x14ac:dyDescent="0.2">
      <c r="A199" s="25">
        <v>2008</v>
      </c>
      <c r="B199" s="14" t="s">
        <v>80</v>
      </c>
      <c r="C199" s="34">
        <v>40000</v>
      </c>
      <c r="D199" s="25">
        <v>50</v>
      </c>
      <c r="E199" s="36"/>
      <c r="F199" s="37"/>
      <c r="G199" s="37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</row>
    <row r="200" spans="1:22" s="9" customFormat="1" x14ac:dyDescent="0.2">
      <c r="A200" s="25">
        <v>2008</v>
      </c>
      <c r="B200" s="14" t="s">
        <v>116</v>
      </c>
      <c r="C200" s="34">
        <v>127290.18</v>
      </c>
      <c r="D200" s="25">
        <v>25</v>
      </c>
      <c r="E200" s="36"/>
      <c r="F200" s="37"/>
      <c r="G200" s="37"/>
      <c r="H200" s="33">
        <v>20000</v>
      </c>
      <c r="J200" s="33"/>
      <c r="K200" s="33"/>
      <c r="L200" s="33"/>
      <c r="M200" s="33">
        <v>22500</v>
      </c>
      <c r="N200" s="33"/>
      <c r="O200" s="33"/>
      <c r="P200" s="33"/>
      <c r="Q200" s="33"/>
      <c r="R200" s="33">
        <v>25000</v>
      </c>
      <c r="S200" s="33"/>
      <c r="T200" s="33"/>
      <c r="U200" s="33"/>
      <c r="V200" s="33"/>
    </row>
    <row r="201" spans="1:22" s="9" customFormat="1" x14ac:dyDescent="0.2">
      <c r="A201" s="25">
        <v>2008</v>
      </c>
      <c r="B201" s="14" t="s">
        <v>117</v>
      </c>
      <c r="C201" s="34">
        <v>20000</v>
      </c>
      <c r="D201" s="25">
        <v>30</v>
      </c>
      <c r="E201" s="36"/>
      <c r="F201" s="37"/>
      <c r="G201" s="37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</row>
    <row r="202" spans="1:22" s="9" customFormat="1" x14ac:dyDescent="0.2">
      <c r="A202" s="25">
        <v>2008</v>
      </c>
      <c r="B202" s="14" t="s">
        <v>118</v>
      </c>
      <c r="C202" s="34">
        <v>10000</v>
      </c>
      <c r="D202" s="25">
        <v>25</v>
      </c>
      <c r="E202" s="36"/>
      <c r="F202" s="37"/>
      <c r="G202" s="37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</row>
    <row r="203" spans="1:22" s="9" customFormat="1" x14ac:dyDescent="0.2">
      <c r="A203" s="25">
        <v>2009</v>
      </c>
      <c r="B203" s="14" t="s">
        <v>114</v>
      </c>
      <c r="C203" s="34">
        <v>15900</v>
      </c>
      <c r="D203" s="25">
        <v>50</v>
      </c>
      <c r="E203" s="36"/>
      <c r="F203" s="37"/>
      <c r="G203" s="37"/>
      <c r="H203" s="33"/>
      <c r="I203" s="33"/>
      <c r="J203" s="33"/>
      <c r="K203" s="33">
        <v>10000</v>
      </c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</row>
    <row r="204" spans="1:22" s="9" customFormat="1" x14ac:dyDescent="0.2">
      <c r="A204" s="25">
        <v>2010</v>
      </c>
      <c r="B204" s="14" t="s">
        <v>133</v>
      </c>
      <c r="C204" s="34">
        <v>5499.52</v>
      </c>
      <c r="D204" s="25">
        <v>15</v>
      </c>
      <c r="E204" s="36"/>
      <c r="F204" s="37"/>
      <c r="G204" s="37"/>
      <c r="H204" s="33"/>
      <c r="I204" s="33">
        <v>7500</v>
      </c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</row>
    <row r="205" spans="1:22" s="9" customFormat="1" x14ac:dyDescent="0.2">
      <c r="A205" s="25">
        <v>2012</v>
      </c>
      <c r="B205" s="14" t="s">
        <v>76</v>
      </c>
      <c r="C205" s="34">
        <v>45000</v>
      </c>
      <c r="D205" s="25">
        <v>25</v>
      </c>
      <c r="E205" s="36"/>
      <c r="F205" s="37"/>
      <c r="G205" s="37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>
        <v>50000</v>
      </c>
      <c r="T205" s="33"/>
      <c r="U205" s="33"/>
      <c r="V205" s="33"/>
    </row>
    <row r="206" spans="1:22" s="9" customFormat="1" x14ac:dyDescent="0.2">
      <c r="A206" s="25">
        <v>2012</v>
      </c>
      <c r="B206" s="14" t="s">
        <v>73</v>
      </c>
      <c r="C206" s="34">
        <v>5980</v>
      </c>
      <c r="D206" s="25">
        <v>10</v>
      </c>
      <c r="E206" s="36"/>
      <c r="F206" s="37"/>
      <c r="G206" s="37"/>
      <c r="H206" s="33"/>
      <c r="I206" s="33">
        <v>7500</v>
      </c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</row>
    <row r="207" spans="1:22" s="9" customFormat="1" x14ac:dyDescent="0.2">
      <c r="A207" s="25">
        <v>2013</v>
      </c>
      <c r="B207" s="14" t="s">
        <v>131</v>
      </c>
      <c r="C207" s="34">
        <v>8391</v>
      </c>
      <c r="D207" s="25">
        <v>30</v>
      </c>
      <c r="E207" s="36"/>
      <c r="F207" s="37"/>
      <c r="G207" s="37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</row>
    <row r="208" spans="1:22" s="9" customFormat="1" x14ac:dyDescent="0.2">
      <c r="A208" s="25">
        <v>2014</v>
      </c>
      <c r="B208" s="14" t="s">
        <v>70</v>
      </c>
      <c r="C208" s="34">
        <v>406500</v>
      </c>
      <c r="D208" s="25">
        <v>50</v>
      </c>
      <c r="E208" s="36"/>
      <c r="F208" s="37"/>
      <c r="G208" s="37"/>
      <c r="H208" s="33"/>
      <c r="I208" s="33">
        <v>15000</v>
      </c>
      <c r="J208" s="33">
        <v>3250</v>
      </c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</row>
    <row r="209" spans="1:22" s="9" customFormat="1" x14ac:dyDescent="0.2">
      <c r="A209" s="25">
        <v>2014</v>
      </c>
      <c r="B209" s="14" t="s">
        <v>72</v>
      </c>
      <c r="C209" s="34">
        <v>10323</v>
      </c>
      <c r="D209" s="25">
        <v>15</v>
      </c>
      <c r="E209" s="36"/>
      <c r="F209" s="37"/>
      <c r="G209" s="37"/>
      <c r="H209" s="33"/>
      <c r="I209" s="33"/>
      <c r="J209" s="33"/>
      <c r="K209" s="33"/>
      <c r="L209" s="33"/>
      <c r="M209" s="33">
        <v>15000</v>
      </c>
      <c r="N209" s="33"/>
      <c r="O209" s="33"/>
      <c r="P209" s="33"/>
      <c r="Q209" s="33"/>
      <c r="R209" s="33"/>
      <c r="S209" s="33"/>
      <c r="T209" s="33"/>
      <c r="U209" s="33"/>
      <c r="V209" s="33"/>
    </row>
    <row r="210" spans="1:22" s="9" customFormat="1" x14ac:dyDescent="0.2">
      <c r="A210" s="25">
        <v>2014</v>
      </c>
      <c r="B210" s="14" t="s">
        <v>195</v>
      </c>
      <c r="C210" s="34">
        <v>70000</v>
      </c>
      <c r="D210" s="25">
        <v>20</v>
      </c>
      <c r="E210" s="36"/>
      <c r="F210" s="37"/>
      <c r="G210" s="37"/>
      <c r="H210" s="33"/>
      <c r="I210" s="33"/>
      <c r="J210" s="33"/>
      <c r="K210" s="33"/>
      <c r="L210" s="33"/>
      <c r="M210" s="33"/>
      <c r="N210" s="33">
        <v>25000</v>
      </c>
      <c r="O210" s="33"/>
      <c r="P210" s="33"/>
      <c r="Q210" s="33"/>
      <c r="R210" s="33"/>
      <c r="S210" s="33"/>
      <c r="T210" s="33"/>
      <c r="U210" s="33"/>
      <c r="V210" s="33">
        <v>27500</v>
      </c>
    </row>
    <row r="211" spans="1:22" s="9" customFormat="1" x14ac:dyDescent="0.2">
      <c r="A211" s="25">
        <v>2015</v>
      </c>
      <c r="B211" s="14" t="s">
        <v>73</v>
      </c>
      <c r="C211" s="34">
        <v>6325</v>
      </c>
      <c r="D211" s="25">
        <v>10</v>
      </c>
      <c r="E211" s="36"/>
      <c r="F211" s="37"/>
      <c r="G211" s="37"/>
      <c r="H211" s="33"/>
      <c r="I211" s="33"/>
      <c r="J211" s="33">
        <v>7500</v>
      </c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</row>
    <row r="212" spans="1:22" s="9" customFormat="1" x14ac:dyDescent="0.2">
      <c r="A212" s="25">
        <v>2016</v>
      </c>
      <c r="B212" s="14" t="s">
        <v>120</v>
      </c>
      <c r="C212" s="34">
        <v>138250</v>
      </c>
      <c r="D212" s="25">
        <v>25</v>
      </c>
      <c r="E212" s="36"/>
      <c r="F212" s="37"/>
      <c r="G212" s="37"/>
      <c r="H212" s="33"/>
      <c r="I212" s="33"/>
      <c r="J212" s="33"/>
      <c r="K212" s="33"/>
      <c r="L212" s="33"/>
      <c r="M212" s="33"/>
      <c r="N212" s="33"/>
      <c r="O212" s="33"/>
      <c r="P212" s="33"/>
      <c r="Q212" s="33">
        <v>25000</v>
      </c>
      <c r="R212" s="33"/>
      <c r="S212" s="33"/>
      <c r="T212" s="33"/>
      <c r="U212" s="33"/>
      <c r="V212" s="33"/>
    </row>
    <row r="213" spans="1:22" s="9" customFormat="1" x14ac:dyDescent="0.2">
      <c r="A213" s="25">
        <v>2016</v>
      </c>
      <c r="B213" s="14" t="s">
        <v>80</v>
      </c>
      <c r="C213" s="34">
        <v>400117.77</v>
      </c>
      <c r="D213" s="25">
        <v>50</v>
      </c>
      <c r="E213" s="36"/>
      <c r="F213" s="37"/>
      <c r="G213" s="37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</row>
    <row r="214" spans="1:22" s="9" customFormat="1" x14ac:dyDescent="0.2">
      <c r="A214" s="25">
        <v>2017</v>
      </c>
      <c r="B214" s="14" t="s">
        <v>73</v>
      </c>
      <c r="C214" s="34">
        <v>5980</v>
      </c>
      <c r="D214" s="25">
        <v>10</v>
      </c>
      <c r="E214" s="36"/>
      <c r="F214" s="37"/>
      <c r="G214" s="37"/>
      <c r="H214" s="33">
        <v>5000</v>
      </c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</row>
    <row r="215" spans="1:22" s="9" customFormat="1" x14ac:dyDescent="0.2">
      <c r="A215" s="25">
        <v>2018</v>
      </c>
      <c r="B215" s="14" t="s">
        <v>119</v>
      </c>
      <c r="C215" s="34">
        <v>10939</v>
      </c>
      <c r="D215" s="25">
        <v>15</v>
      </c>
      <c r="E215" s="36"/>
      <c r="F215" s="37"/>
      <c r="G215" s="37"/>
      <c r="H215" s="33"/>
      <c r="I215" s="33"/>
      <c r="J215" s="33"/>
      <c r="K215" s="33"/>
      <c r="L215" s="33"/>
      <c r="M215" s="33"/>
      <c r="N215" s="33"/>
      <c r="O215" s="33"/>
      <c r="P215" s="33"/>
      <c r="Q215" s="33">
        <v>15000</v>
      </c>
      <c r="R215" s="33"/>
      <c r="S215" s="33"/>
      <c r="T215" s="33"/>
      <c r="U215" s="33"/>
      <c r="V215" s="33"/>
    </row>
    <row r="216" spans="1:22" s="9" customFormat="1" x14ac:dyDescent="0.2">
      <c r="A216" s="25">
        <v>2018</v>
      </c>
      <c r="B216" s="14" t="s">
        <v>73</v>
      </c>
      <c r="C216" s="34">
        <v>6380</v>
      </c>
      <c r="D216" s="25">
        <v>10</v>
      </c>
      <c r="E216" s="36"/>
      <c r="F216" s="37"/>
      <c r="G216" s="37"/>
      <c r="H216" s="33"/>
      <c r="I216" s="33"/>
      <c r="J216" s="33"/>
      <c r="K216" s="33"/>
      <c r="L216" s="33"/>
      <c r="M216" s="33"/>
      <c r="N216" s="33"/>
      <c r="O216" s="33">
        <v>7500</v>
      </c>
      <c r="P216" s="33"/>
      <c r="Q216" s="33"/>
      <c r="R216" s="33"/>
      <c r="S216" s="33"/>
      <c r="T216" s="33"/>
      <c r="U216" s="33"/>
      <c r="V216" s="33"/>
    </row>
    <row r="217" spans="1:22" s="9" customFormat="1" x14ac:dyDescent="0.2">
      <c r="A217" s="25">
        <v>2018</v>
      </c>
      <c r="B217" s="14" t="s">
        <v>38</v>
      </c>
      <c r="C217" s="34">
        <v>122472.09</v>
      </c>
      <c r="D217" s="25">
        <v>15</v>
      </c>
      <c r="E217" s="36"/>
      <c r="F217" s="37"/>
      <c r="G217" s="37"/>
      <c r="H217" s="33"/>
      <c r="I217" s="33"/>
      <c r="J217" s="33">
        <v>7500</v>
      </c>
      <c r="K217" s="33"/>
      <c r="L217" s="33"/>
      <c r="M217" s="33"/>
      <c r="N217" s="33"/>
      <c r="O217" s="33"/>
      <c r="P217" s="33">
        <v>200000</v>
      </c>
      <c r="Q217" s="33">
        <v>275000</v>
      </c>
      <c r="R217" s="33"/>
      <c r="S217" s="33"/>
      <c r="T217" s="33"/>
      <c r="U217" s="33"/>
      <c r="V217" s="33"/>
    </row>
    <row r="218" spans="1:22" s="9" customFormat="1" x14ac:dyDescent="0.2">
      <c r="A218" s="25">
        <v>2019</v>
      </c>
      <c r="B218" s="14" t="s">
        <v>73</v>
      </c>
      <c r="C218" s="34">
        <v>1587.94</v>
      </c>
      <c r="D218" s="25">
        <v>10</v>
      </c>
      <c r="E218" s="36"/>
      <c r="F218" s="37"/>
      <c r="G218" s="37"/>
      <c r="H218" s="33"/>
      <c r="I218" s="33"/>
      <c r="J218" s="33"/>
      <c r="K218" s="33"/>
      <c r="L218" s="33"/>
      <c r="M218" s="33">
        <v>3000</v>
      </c>
      <c r="N218" s="33"/>
      <c r="O218" s="33"/>
      <c r="P218" s="33"/>
      <c r="Q218" s="33"/>
      <c r="R218" s="33"/>
      <c r="S218" s="33"/>
      <c r="T218" s="33"/>
      <c r="U218" s="33"/>
      <c r="V218" s="33"/>
    </row>
    <row r="219" spans="1:22" s="9" customFormat="1" x14ac:dyDescent="0.2">
      <c r="A219" s="25">
        <v>2019</v>
      </c>
      <c r="B219" s="14" t="s">
        <v>126</v>
      </c>
      <c r="C219" s="34">
        <v>1103964.48</v>
      </c>
      <c r="D219" s="25">
        <v>15</v>
      </c>
      <c r="E219" s="36"/>
      <c r="F219" s="37"/>
      <c r="G219" s="37"/>
      <c r="H219" s="33"/>
      <c r="I219" s="33"/>
      <c r="J219" s="33"/>
      <c r="K219" s="33"/>
      <c r="L219" s="33"/>
      <c r="M219" s="33"/>
      <c r="N219" s="33"/>
      <c r="O219" s="33"/>
      <c r="P219" s="33"/>
      <c r="Q219" s="33">
        <v>100000</v>
      </c>
      <c r="R219" s="33">
        <v>150000</v>
      </c>
      <c r="S219" s="33"/>
      <c r="T219" s="33"/>
      <c r="U219" s="33"/>
      <c r="V219" s="33"/>
    </row>
    <row r="220" spans="1:22" s="9" customFormat="1" x14ac:dyDescent="0.2">
      <c r="A220" s="25">
        <v>2019</v>
      </c>
      <c r="B220" s="14" t="s">
        <v>143</v>
      </c>
      <c r="C220" s="34">
        <v>30776.86</v>
      </c>
      <c r="D220" s="25">
        <v>15</v>
      </c>
      <c r="E220" s="36"/>
      <c r="F220" s="37"/>
      <c r="G220" s="37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>
        <v>50000</v>
      </c>
      <c r="T220" s="33"/>
      <c r="U220" s="33"/>
      <c r="V220" s="33"/>
    </row>
    <row r="221" spans="1:22" s="9" customFormat="1" x14ac:dyDescent="0.2">
      <c r="A221" s="25">
        <v>2020</v>
      </c>
      <c r="B221" s="14" t="s">
        <v>202</v>
      </c>
      <c r="C221" s="34">
        <v>310925.61</v>
      </c>
      <c r="D221" s="25">
        <v>50</v>
      </c>
      <c r="E221" s="36"/>
      <c r="F221" s="37"/>
      <c r="G221" s="37"/>
      <c r="H221" s="33"/>
      <c r="I221" s="33">
        <v>200000</v>
      </c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</row>
    <row r="222" spans="1:22" s="9" customFormat="1" x14ac:dyDescent="0.2">
      <c r="A222" s="25">
        <v>2020</v>
      </c>
      <c r="B222" s="14" t="s">
        <v>113</v>
      </c>
      <c r="C222" s="34">
        <v>16800</v>
      </c>
      <c r="D222" s="25">
        <v>50</v>
      </c>
      <c r="E222" s="36"/>
      <c r="F222" s="37"/>
      <c r="G222" s="37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</row>
    <row r="223" spans="1:22" s="9" customFormat="1" x14ac:dyDescent="0.2">
      <c r="A223" s="25">
        <v>2020</v>
      </c>
      <c r="B223" s="14" t="s">
        <v>159</v>
      </c>
      <c r="C223" s="34">
        <v>3975</v>
      </c>
      <c r="D223" s="25">
        <v>20</v>
      </c>
      <c r="E223" s="36"/>
      <c r="F223" s="37"/>
      <c r="G223" s="37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</row>
    <row r="224" spans="1:22" x14ac:dyDescent="0.2">
      <c r="A224" s="25">
        <v>2020</v>
      </c>
      <c r="B224" s="14" t="s">
        <v>63</v>
      </c>
      <c r="C224" s="50">
        <v>10000</v>
      </c>
      <c r="D224" s="25">
        <v>20</v>
      </c>
      <c r="E224" s="36"/>
      <c r="F224" s="37"/>
      <c r="G224" s="37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</row>
    <row r="225" spans="1:22" x14ac:dyDescent="0.2">
      <c r="A225" s="25">
        <v>2020</v>
      </c>
      <c r="B225" s="14" t="s">
        <v>112</v>
      </c>
      <c r="C225" s="50">
        <v>12000</v>
      </c>
      <c r="D225" s="25">
        <v>25</v>
      </c>
      <c r="E225" s="36"/>
      <c r="F225" s="37"/>
      <c r="G225" s="37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</row>
    <row r="226" spans="1:22" x14ac:dyDescent="0.2">
      <c r="A226" s="25">
        <v>2020</v>
      </c>
      <c r="B226" s="14" t="s">
        <v>136</v>
      </c>
      <c r="C226" s="50">
        <v>3000</v>
      </c>
      <c r="D226" s="25">
        <v>10</v>
      </c>
      <c r="E226" s="36"/>
      <c r="F226" s="37"/>
      <c r="G226" s="37"/>
      <c r="H226" s="33"/>
      <c r="I226" s="33"/>
      <c r="J226" s="33"/>
      <c r="K226" s="33"/>
      <c r="L226" s="33"/>
      <c r="M226" s="33"/>
      <c r="N226" s="33">
        <v>4000</v>
      </c>
      <c r="O226" s="33"/>
      <c r="P226" s="33"/>
      <c r="Q226" s="33"/>
      <c r="R226" s="33"/>
      <c r="S226" s="33"/>
      <c r="T226" s="33"/>
      <c r="U226" s="33"/>
      <c r="V226" s="33"/>
    </row>
    <row r="227" spans="1:22" x14ac:dyDescent="0.2">
      <c r="A227" s="25">
        <v>2020</v>
      </c>
      <c r="B227" s="14" t="s">
        <v>138</v>
      </c>
      <c r="C227" s="50">
        <v>3241.8</v>
      </c>
      <c r="D227" s="25">
        <v>30</v>
      </c>
      <c r="E227" s="36"/>
      <c r="F227" s="37"/>
      <c r="G227" s="37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</row>
    <row r="228" spans="1:22" x14ac:dyDescent="0.2">
      <c r="A228" s="25">
        <v>2021</v>
      </c>
      <c r="B228" s="14" t="s">
        <v>146</v>
      </c>
      <c r="C228" s="50">
        <v>19102.72</v>
      </c>
      <c r="D228" s="25">
        <v>50</v>
      </c>
      <c r="E228" s="36"/>
      <c r="F228" s="37"/>
      <c r="G228" s="37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</row>
    <row r="229" spans="1:22" x14ac:dyDescent="0.2">
      <c r="A229" s="25">
        <v>2021</v>
      </c>
      <c r="B229" s="14" t="s">
        <v>151</v>
      </c>
      <c r="C229" s="50">
        <v>4236</v>
      </c>
      <c r="D229" s="25">
        <v>20</v>
      </c>
      <c r="E229" s="36"/>
      <c r="F229" s="37"/>
      <c r="G229" s="37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</row>
    <row r="230" spans="1:22" x14ac:dyDescent="0.2">
      <c r="A230" s="25">
        <v>2021</v>
      </c>
      <c r="B230" s="14" t="s">
        <v>149</v>
      </c>
      <c r="C230" s="50">
        <v>26000</v>
      </c>
      <c r="D230" s="25">
        <v>25</v>
      </c>
      <c r="E230" s="36"/>
      <c r="F230" s="37"/>
      <c r="G230" s="37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</row>
    <row r="231" spans="1:22" x14ac:dyDescent="0.2">
      <c r="A231" s="25">
        <v>2021</v>
      </c>
      <c r="B231" s="14" t="s">
        <v>152</v>
      </c>
      <c r="C231" s="50">
        <v>612.5</v>
      </c>
      <c r="D231" s="25">
        <v>15</v>
      </c>
      <c r="E231" s="36"/>
      <c r="F231" s="37"/>
      <c r="G231" s="37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>
        <v>1500</v>
      </c>
      <c r="U231" s="33"/>
      <c r="V231" s="33"/>
    </row>
    <row r="232" spans="1:22" x14ac:dyDescent="0.2">
      <c r="A232" s="25">
        <v>2021</v>
      </c>
      <c r="B232" s="14" t="s">
        <v>153</v>
      </c>
      <c r="C232" s="50">
        <v>7805.3</v>
      </c>
      <c r="D232" s="25">
        <v>25</v>
      </c>
      <c r="E232" s="36"/>
      <c r="F232" s="37"/>
      <c r="G232" s="37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</row>
    <row r="233" spans="1:22" x14ac:dyDescent="0.2">
      <c r="A233" s="25">
        <v>2021</v>
      </c>
      <c r="B233" s="14" t="s">
        <v>154</v>
      </c>
      <c r="C233" s="50">
        <v>11776.36</v>
      </c>
      <c r="D233" s="25">
        <v>15</v>
      </c>
      <c r="E233" s="36"/>
      <c r="F233" s="37"/>
      <c r="G233" s="37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>
        <v>10000</v>
      </c>
      <c r="U233" s="33"/>
      <c r="V233" s="33"/>
    </row>
    <row r="234" spans="1:22" x14ac:dyDescent="0.2">
      <c r="A234" s="25">
        <v>2022</v>
      </c>
      <c r="B234" s="14" t="s">
        <v>160</v>
      </c>
      <c r="C234" s="50">
        <v>110095</v>
      </c>
      <c r="D234" s="25">
        <v>25</v>
      </c>
      <c r="E234" s="36"/>
      <c r="F234" s="37"/>
      <c r="G234" s="37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</row>
    <row r="235" spans="1:22" x14ac:dyDescent="0.2">
      <c r="A235" s="25">
        <v>2022</v>
      </c>
      <c r="B235" s="14" t="s">
        <v>167</v>
      </c>
      <c r="C235" s="50">
        <v>129469.79</v>
      </c>
      <c r="D235" s="25">
        <v>25</v>
      </c>
      <c r="E235" s="36"/>
      <c r="F235" s="37"/>
      <c r="G235" s="37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</row>
    <row r="236" spans="1:22" x14ac:dyDescent="0.2">
      <c r="A236" s="25">
        <v>2022</v>
      </c>
      <c r="B236" s="14" t="s">
        <v>174</v>
      </c>
      <c r="C236" s="50">
        <v>11749.37</v>
      </c>
      <c r="D236" s="25">
        <v>15</v>
      </c>
      <c r="E236" s="36"/>
      <c r="F236" s="37"/>
      <c r="G236" s="37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>
        <v>12500</v>
      </c>
      <c r="V236" s="33"/>
    </row>
    <row r="237" spans="1:22" x14ac:dyDescent="0.2">
      <c r="A237" s="25">
        <v>2022</v>
      </c>
      <c r="B237" s="14" t="s">
        <v>166</v>
      </c>
      <c r="C237" s="50">
        <v>9981.23</v>
      </c>
      <c r="D237" s="25">
        <v>50</v>
      </c>
      <c r="E237" s="36"/>
      <c r="F237" s="37"/>
      <c r="G237" s="37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</row>
    <row r="238" spans="1:22" x14ac:dyDescent="0.2">
      <c r="A238" s="25">
        <v>2022</v>
      </c>
      <c r="B238" s="14" t="s">
        <v>169</v>
      </c>
      <c r="C238" s="50">
        <v>3393.44</v>
      </c>
      <c r="D238" s="25">
        <v>10</v>
      </c>
      <c r="E238" s="36"/>
      <c r="F238" s="37"/>
      <c r="G238" s="37"/>
      <c r="H238" s="33"/>
      <c r="I238" s="33"/>
      <c r="J238" s="33"/>
      <c r="K238" s="33"/>
      <c r="L238" s="33"/>
      <c r="M238" s="33"/>
      <c r="N238" s="33"/>
      <c r="O238" s="33"/>
      <c r="P238" s="33"/>
      <c r="Q238" s="33">
        <v>7500</v>
      </c>
      <c r="R238" s="33"/>
      <c r="S238" s="33"/>
      <c r="T238" s="33"/>
      <c r="U238" s="33"/>
      <c r="V238" s="33"/>
    </row>
    <row r="239" spans="1:22" x14ac:dyDescent="0.2">
      <c r="A239" s="25">
        <v>2023</v>
      </c>
      <c r="B239" s="14" t="s">
        <v>190</v>
      </c>
      <c r="C239" s="50">
        <v>606569.67000000004</v>
      </c>
      <c r="D239" s="25">
        <v>25</v>
      </c>
      <c r="E239" s="36"/>
      <c r="F239" s="37"/>
      <c r="G239" s="37"/>
      <c r="H239" s="33"/>
      <c r="I239" s="33"/>
      <c r="J239" s="33"/>
      <c r="K239" s="33"/>
      <c r="L239" s="33"/>
      <c r="M239" s="33"/>
      <c r="N239" s="33">
        <v>50000</v>
      </c>
      <c r="O239" s="33"/>
      <c r="P239" s="33"/>
      <c r="Q239" s="33"/>
      <c r="R239" s="33"/>
      <c r="S239" s="33"/>
      <c r="T239" s="33"/>
      <c r="U239" s="33">
        <v>57500</v>
      </c>
      <c r="V239" s="33"/>
    </row>
    <row r="240" spans="1:22" x14ac:dyDescent="0.2">
      <c r="A240" s="25">
        <v>2023</v>
      </c>
      <c r="B240" s="14" t="s">
        <v>191</v>
      </c>
      <c r="C240" s="138">
        <v>63098</v>
      </c>
      <c r="D240" s="25">
        <v>25</v>
      </c>
      <c r="E240" s="36"/>
      <c r="F240" s="37"/>
      <c r="G240" s="37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</row>
    <row r="241" spans="1:22" x14ac:dyDescent="0.2">
      <c r="A241" s="25">
        <v>2023</v>
      </c>
      <c r="B241" s="14" t="s">
        <v>193</v>
      </c>
      <c r="C241" s="50">
        <v>23537</v>
      </c>
      <c r="D241" s="25">
        <v>15</v>
      </c>
      <c r="E241" s="36"/>
      <c r="F241" s="37"/>
      <c r="G241" s="37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</row>
    <row r="242" spans="1:22" x14ac:dyDescent="0.2">
      <c r="A242" s="25">
        <v>2023</v>
      </c>
      <c r="B242" s="14" t="s">
        <v>194</v>
      </c>
      <c r="C242" s="50">
        <v>12223</v>
      </c>
      <c r="D242" s="25">
        <v>15</v>
      </c>
      <c r="E242" s="36"/>
      <c r="F242" s="37"/>
      <c r="G242" s="37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</row>
    <row r="243" spans="1:22" x14ac:dyDescent="0.2">
      <c r="A243" s="25">
        <v>2023</v>
      </c>
      <c r="B243" s="14" t="s">
        <v>197</v>
      </c>
      <c r="C243" s="50">
        <v>2960</v>
      </c>
      <c r="D243" s="25">
        <v>15</v>
      </c>
      <c r="E243" s="36"/>
      <c r="F243" s="37"/>
      <c r="G243" s="37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>
        <v>4500</v>
      </c>
    </row>
    <row r="244" spans="1:22" x14ac:dyDescent="0.2">
      <c r="A244" s="25">
        <v>2024</v>
      </c>
      <c r="B244" s="14" t="s">
        <v>205</v>
      </c>
      <c r="C244" s="50">
        <v>34736.51</v>
      </c>
      <c r="D244" s="25">
        <v>25</v>
      </c>
      <c r="E244" s="36"/>
      <c r="F244" s="37"/>
      <c r="G244" s="37"/>
      <c r="H244" s="33">
        <v>18000</v>
      </c>
      <c r="I244" s="33">
        <v>2000</v>
      </c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</row>
    <row r="245" spans="1:22" x14ac:dyDescent="0.2">
      <c r="A245" s="11">
        <v>2025</v>
      </c>
      <c r="B245" s="147" t="s">
        <v>189</v>
      </c>
      <c r="C245" s="50">
        <v>138606.95000000001</v>
      </c>
      <c r="D245" s="11">
        <v>50</v>
      </c>
      <c r="E245" s="148"/>
      <c r="F245" s="148"/>
      <c r="G245" s="148"/>
      <c r="H245" s="33">
        <v>25000</v>
      </c>
      <c r="I245" s="148"/>
      <c r="J245" s="148"/>
      <c r="K245" s="148"/>
      <c r="L245" s="148"/>
      <c r="M245" s="148"/>
      <c r="N245" s="148"/>
      <c r="O245" s="148"/>
      <c r="P245" s="148"/>
      <c r="Q245" s="148"/>
      <c r="R245" s="148"/>
      <c r="S245" s="148"/>
      <c r="T245" s="148"/>
      <c r="U245" s="148"/>
      <c r="V245" s="148"/>
    </row>
    <row r="246" spans="1:22" x14ac:dyDescent="0.2">
      <c r="A246" s="11">
        <v>2025</v>
      </c>
      <c r="B246" s="147" t="s">
        <v>218</v>
      </c>
      <c r="C246" s="50">
        <v>96315</v>
      </c>
      <c r="D246" s="11">
        <v>15</v>
      </c>
      <c r="E246" s="148"/>
      <c r="F246" s="148"/>
      <c r="G246" s="148"/>
      <c r="H246" s="148"/>
      <c r="I246" s="148"/>
      <c r="J246" s="148"/>
      <c r="K246" s="148"/>
      <c r="L246" s="148"/>
      <c r="M246" s="148"/>
      <c r="N246" s="148"/>
      <c r="O246" s="148"/>
      <c r="P246" s="148"/>
      <c r="Q246" s="148"/>
      <c r="R246" s="148"/>
      <c r="S246" s="148"/>
      <c r="T246" s="148"/>
      <c r="U246" s="148"/>
      <c r="V246" s="148"/>
    </row>
    <row r="247" spans="1:22" x14ac:dyDescent="0.2">
      <c r="A247" s="11">
        <v>2025</v>
      </c>
      <c r="B247" s="14" t="s">
        <v>219</v>
      </c>
      <c r="C247" s="50">
        <v>45860</v>
      </c>
      <c r="D247" s="11">
        <v>50</v>
      </c>
      <c r="E247" s="148"/>
      <c r="F247" s="148"/>
      <c r="G247" s="148"/>
      <c r="H247" s="148"/>
      <c r="I247" s="148"/>
      <c r="J247" s="148"/>
      <c r="K247" s="148"/>
      <c r="L247" s="148"/>
      <c r="M247" s="148"/>
      <c r="N247" s="148"/>
      <c r="O247" s="148"/>
      <c r="P247" s="148"/>
      <c r="Q247" s="148"/>
      <c r="R247" s="148"/>
      <c r="S247" s="148"/>
      <c r="T247" s="148"/>
      <c r="U247" s="148"/>
      <c r="V247" s="148"/>
    </row>
    <row r="248" spans="1:22" x14ac:dyDescent="0.2">
      <c r="A248" s="25">
        <v>2025</v>
      </c>
      <c r="B248" s="14" t="s">
        <v>220</v>
      </c>
      <c r="C248" s="50">
        <v>214664</v>
      </c>
      <c r="D248" s="25">
        <v>50</v>
      </c>
      <c r="E248" s="36"/>
      <c r="F248" s="37"/>
      <c r="G248" s="37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</row>
    <row r="249" spans="1:22" ht="15" x14ac:dyDescent="0.25">
      <c r="A249" s="16"/>
      <c r="B249" s="18" t="s">
        <v>26</v>
      </c>
      <c r="C249" s="35">
        <f>SUM(C196:C248)</f>
        <v>4609361.0899999989</v>
      </c>
      <c r="D249" s="16"/>
      <c r="E249" s="51"/>
      <c r="F249" s="40"/>
      <c r="G249" s="40"/>
      <c r="H249" s="40">
        <f>SUM(H196:H248)</f>
        <v>68000</v>
      </c>
      <c r="I249" s="40">
        <f>SUM(I196:I248)</f>
        <v>232000</v>
      </c>
      <c r="J249" s="40">
        <f>SUM(J196:J248)</f>
        <v>18250</v>
      </c>
      <c r="K249" s="40">
        <f>SUM(K196:K248)</f>
        <v>10000</v>
      </c>
      <c r="L249" s="40">
        <f>SUM(L196:L248)</f>
        <v>0</v>
      </c>
      <c r="M249" s="40">
        <f>SUM(M196:M248)</f>
        <v>40500</v>
      </c>
      <c r="N249" s="40">
        <f>SUM(N196:N248)</f>
        <v>79000</v>
      </c>
      <c r="O249" s="40">
        <f>SUM(O196:O248)</f>
        <v>7500</v>
      </c>
      <c r="P249" s="40">
        <f>SUM(P196:P248)</f>
        <v>240000</v>
      </c>
      <c r="Q249" s="40">
        <f>SUM(Q196:Q248)</f>
        <v>422500</v>
      </c>
      <c r="R249" s="40">
        <f>SUM(R196:R248)</f>
        <v>175000</v>
      </c>
      <c r="S249" s="40">
        <f>SUM(S196:S248)</f>
        <v>100000</v>
      </c>
      <c r="T249" s="40">
        <f>SUM(T196:T248)</f>
        <v>11500</v>
      </c>
      <c r="U249" s="40">
        <f>SUM(U196:U248)</f>
        <v>70000</v>
      </c>
      <c r="V249" s="40">
        <f>SUM(V196:V248)</f>
        <v>32000</v>
      </c>
    </row>
    <row r="250" spans="1:22" ht="15" x14ac:dyDescent="0.25">
      <c r="A250" s="134"/>
      <c r="B250" s="135"/>
      <c r="C250" s="136"/>
      <c r="D250" s="134"/>
      <c r="E250" s="137"/>
      <c r="F250" s="102"/>
      <c r="G250" s="102"/>
      <c r="H250" s="102"/>
      <c r="I250" s="102"/>
      <c r="J250" s="102"/>
      <c r="K250" s="102"/>
      <c r="L250" s="102"/>
      <c r="M250" s="102"/>
      <c r="N250" s="102"/>
      <c r="O250" s="102"/>
      <c r="P250" s="102"/>
      <c r="Q250" s="102"/>
      <c r="R250" s="102"/>
      <c r="S250" s="102"/>
      <c r="T250" s="102"/>
      <c r="U250" s="102"/>
      <c r="V250" s="102"/>
    </row>
    <row r="251" spans="1:22" ht="15.75" x14ac:dyDescent="0.25">
      <c r="A251" s="144" t="s">
        <v>14</v>
      </c>
      <c r="B251" s="145"/>
      <c r="C251" s="122"/>
      <c r="D251" s="123"/>
      <c r="E251" s="124"/>
      <c r="F251" s="125"/>
      <c r="G251" s="125"/>
      <c r="H251" s="125"/>
      <c r="I251" s="126"/>
      <c r="J251" s="126"/>
      <c r="K251" s="125"/>
      <c r="L251" s="125"/>
      <c r="M251" s="125"/>
      <c r="N251" s="125"/>
      <c r="O251" s="125"/>
      <c r="P251" s="125"/>
      <c r="Q251" s="125"/>
      <c r="R251" s="125"/>
      <c r="S251" s="125"/>
      <c r="T251" s="125"/>
      <c r="U251" s="133"/>
      <c r="V251" s="133"/>
    </row>
    <row r="252" spans="1:22" x14ac:dyDescent="0.2">
      <c r="A252" s="25">
        <v>2008</v>
      </c>
      <c r="B252" s="14" t="s">
        <v>125</v>
      </c>
      <c r="C252" s="34">
        <v>267257.03000000003</v>
      </c>
      <c r="D252" s="25">
        <v>25</v>
      </c>
      <c r="E252" s="36"/>
      <c r="F252" s="37"/>
      <c r="G252" s="37"/>
      <c r="H252" s="33"/>
      <c r="I252" s="33"/>
      <c r="J252" s="33"/>
      <c r="K252" s="33">
        <v>20000</v>
      </c>
      <c r="L252" s="33"/>
      <c r="M252" s="33"/>
      <c r="N252" s="33"/>
      <c r="O252" s="33"/>
      <c r="P252" s="33">
        <v>22500</v>
      </c>
      <c r="Q252" s="33"/>
      <c r="R252" s="33"/>
      <c r="S252" s="33"/>
      <c r="T252" s="33"/>
      <c r="U252" s="33">
        <v>25000</v>
      </c>
      <c r="V252" s="33"/>
    </row>
    <row r="253" spans="1:22" x14ac:dyDescent="0.2">
      <c r="A253" s="25">
        <v>2008</v>
      </c>
      <c r="B253" s="14" t="s">
        <v>80</v>
      </c>
      <c r="C253" s="34">
        <v>100000</v>
      </c>
      <c r="D253" s="25">
        <v>50</v>
      </c>
      <c r="E253" s="36"/>
      <c r="F253" s="37"/>
      <c r="G253" s="37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</row>
    <row r="254" spans="1:22" x14ac:dyDescent="0.2">
      <c r="A254" s="25">
        <v>2008</v>
      </c>
      <c r="B254" s="14" t="s">
        <v>30</v>
      </c>
      <c r="C254" s="34">
        <v>16955</v>
      </c>
      <c r="D254" s="25">
        <v>50</v>
      </c>
      <c r="E254" s="36"/>
      <c r="F254" s="37"/>
      <c r="G254" s="37"/>
      <c r="H254" s="33"/>
      <c r="I254" s="33"/>
      <c r="J254" s="33"/>
      <c r="K254" s="33">
        <v>12500</v>
      </c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</row>
    <row r="255" spans="1:22" x14ac:dyDescent="0.2">
      <c r="A255" s="25">
        <v>2012</v>
      </c>
      <c r="B255" s="14" t="s">
        <v>73</v>
      </c>
      <c r="C255" s="34">
        <v>5500</v>
      </c>
      <c r="D255" s="25">
        <v>10</v>
      </c>
      <c r="E255" s="36"/>
      <c r="F255" s="37"/>
      <c r="G255" s="37"/>
      <c r="H255" s="33"/>
      <c r="I255" s="33">
        <v>5000</v>
      </c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</row>
    <row r="256" spans="1:22" x14ac:dyDescent="0.2">
      <c r="A256" s="25">
        <v>2013</v>
      </c>
      <c r="B256" s="14" t="s">
        <v>70</v>
      </c>
      <c r="C256" s="34">
        <v>318173.92</v>
      </c>
      <c r="D256" s="25">
        <v>50</v>
      </c>
      <c r="E256" s="36"/>
      <c r="F256" s="37"/>
      <c r="G256" s="37"/>
      <c r="H256" s="33"/>
      <c r="I256" s="33">
        <v>10000</v>
      </c>
      <c r="J256" s="33">
        <v>3250</v>
      </c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</row>
    <row r="257" spans="1:22" x14ac:dyDescent="0.2">
      <c r="A257" s="25">
        <v>2014</v>
      </c>
      <c r="B257" s="14" t="s">
        <v>72</v>
      </c>
      <c r="C257" s="34">
        <v>9159</v>
      </c>
      <c r="D257" s="25">
        <v>15</v>
      </c>
      <c r="E257" s="36"/>
      <c r="F257" s="37"/>
      <c r="G257" s="37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>
        <v>15000</v>
      </c>
      <c r="V257" s="33"/>
    </row>
    <row r="258" spans="1:22" x14ac:dyDescent="0.2">
      <c r="A258" s="25">
        <v>2014</v>
      </c>
      <c r="B258" s="14" t="s">
        <v>71</v>
      </c>
      <c r="C258" s="34">
        <v>74633.8</v>
      </c>
      <c r="D258" s="25">
        <v>15</v>
      </c>
      <c r="E258" s="36"/>
      <c r="F258" s="37"/>
      <c r="G258" s="37"/>
      <c r="H258" s="33"/>
      <c r="I258" s="33"/>
      <c r="J258" s="33"/>
      <c r="K258" s="33"/>
      <c r="L258" s="33">
        <v>100000</v>
      </c>
      <c r="M258" s="33">
        <v>100000</v>
      </c>
      <c r="N258" s="33"/>
      <c r="O258" s="33"/>
      <c r="P258" s="33"/>
      <c r="Q258" s="33"/>
      <c r="R258" s="33"/>
      <c r="S258" s="33"/>
      <c r="T258" s="33"/>
      <c r="U258" s="33"/>
      <c r="V258" s="33"/>
    </row>
    <row r="259" spans="1:22" s="9" customFormat="1" x14ac:dyDescent="0.2">
      <c r="A259" s="25">
        <v>2014</v>
      </c>
      <c r="B259" s="14" t="s">
        <v>133</v>
      </c>
      <c r="C259" s="34">
        <v>5880</v>
      </c>
      <c r="D259" s="25">
        <v>15</v>
      </c>
      <c r="E259" s="36"/>
      <c r="F259" s="37"/>
      <c r="G259" s="37"/>
      <c r="H259" s="33"/>
      <c r="I259" s="33"/>
      <c r="J259" s="33"/>
      <c r="K259" s="33"/>
      <c r="L259" s="33"/>
      <c r="M259" s="33">
        <v>10000</v>
      </c>
      <c r="N259" s="33"/>
      <c r="O259" s="33"/>
      <c r="P259" s="33"/>
      <c r="Q259" s="33"/>
      <c r="R259" s="33"/>
      <c r="S259" s="33"/>
      <c r="T259" s="33"/>
      <c r="U259" s="33"/>
      <c r="V259" s="33"/>
    </row>
    <row r="260" spans="1:22" s="9" customFormat="1" x14ac:dyDescent="0.2">
      <c r="A260" s="25">
        <v>2019</v>
      </c>
      <c r="B260" s="14" t="s">
        <v>79</v>
      </c>
      <c r="C260" s="34">
        <v>14752.96</v>
      </c>
      <c r="D260" s="25">
        <v>15</v>
      </c>
      <c r="E260" s="36"/>
      <c r="F260" s="37"/>
      <c r="G260" s="37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>
        <v>20000</v>
      </c>
      <c r="S260" s="33"/>
      <c r="T260" s="33"/>
      <c r="U260" s="33"/>
      <c r="V260" s="33"/>
    </row>
    <row r="261" spans="1:22" x14ac:dyDescent="0.2">
      <c r="A261" s="25">
        <v>2019</v>
      </c>
      <c r="B261" s="14" t="s">
        <v>78</v>
      </c>
      <c r="C261" s="34">
        <v>20231.02</v>
      </c>
      <c r="D261" s="25">
        <v>15</v>
      </c>
      <c r="E261" s="36"/>
      <c r="F261" s="37"/>
      <c r="G261" s="37"/>
      <c r="H261" s="33"/>
      <c r="I261" s="33"/>
      <c r="J261" s="33"/>
      <c r="K261" s="33">
        <v>10000</v>
      </c>
      <c r="L261" s="33"/>
      <c r="M261" s="33"/>
      <c r="N261" s="33"/>
      <c r="O261" s="33"/>
      <c r="P261" s="33"/>
      <c r="Q261" s="33">
        <v>10000</v>
      </c>
      <c r="R261" s="33"/>
      <c r="S261" s="33"/>
      <c r="T261" s="33"/>
      <c r="U261" s="33"/>
      <c r="V261" s="33"/>
    </row>
    <row r="262" spans="1:22" x14ac:dyDescent="0.2">
      <c r="A262" s="25">
        <v>2020</v>
      </c>
      <c r="B262" s="14" t="s">
        <v>63</v>
      </c>
      <c r="C262" s="50">
        <v>10000</v>
      </c>
      <c r="D262" s="25">
        <v>20</v>
      </c>
      <c r="E262" s="36"/>
      <c r="F262" s="37"/>
      <c r="G262" s="37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</row>
    <row r="263" spans="1:22" x14ac:dyDescent="0.2">
      <c r="A263" s="25">
        <v>2020</v>
      </c>
      <c r="B263" s="14" t="s">
        <v>139</v>
      </c>
      <c r="C263" s="50">
        <v>3241.8</v>
      </c>
      <c r="D263" s="25">
        <v>30</v>
      </c>
      <c r="E263" s="36"/>
      <c r="F263" s="37"/>
      <c r="G263" s="37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</row>
    <row r="264" spans="1:22" x14ac:dyDescent="0.2">
      <c r="A264" s="25">
        <v>2021</v>
      </c>
      <c r="B264" s="14" t="s">
        <v>77</v>
      </c>
      <c r="C264" s="34">
        <v>99734</v>
      </c>
      <c r="D264" s="25">
        <v>20</v>
      </c>
      <c r="E264" s="36"/>
      <c r="F264" s="37"/>
      <c r="G264" s="37"/>
      <c r="H264" s="33"/>
      <c r="I264" s="33"/>
      <c r="J264" s="33"/>
      <c r="K264" s="33"/>
      <c r="L264" s="33">
        <v>22500</v>
      </c>
      <c r="M264" s="33"/>
      <c r="N264" s="33"/>
      <c r="O264" s="33"/>
      <c r="P264" s="33"/>
      <c r="Q264" s="33"/>
      <c r="R264" s="33"/>
      <c r="S264" s="33"/>
      <c r="T264" s="33">
        <v>30000</v>
      </c>
      <c r="U264" s="33"/>
      <c r="V264" s="33"/>
    </row>
    <row r="265" spans="1:22" x14ac:dyDescent="0.2">
      <c r="A265" s="25">
        <v>2022</v>
      </c>
      <c r="B265" s="14" t="s">
        <v>175</v>
      </c>
      <c r="C265" s="34">
        <v>7049.63</v>
      </c>
      <c r="D265" s="25">
        <v>15</v>
      </c>
      <c r="E265" s="36"/>
      <c r="F265" s="37"/>
      <c r="G265" s="37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>
        <v>10000</v>
      </c>
      <c r="V265" s="33"/>
    </row>
    <row r="266" spans="1:22" x14ac:dyDescent="0.2">
      <c r="A266" s="25">
        <v>2022</v>
      </c>
      <c r="B266" s="14" t="s">
        <v>171</v>
      </c>
      <c r="C266" s="34">
        <v>8562.41</v>
      </c>
      <c r="D266" s="25">
        <v>10</v>
      </c>
      <c r="E266" s="36"/>
      <c r="F266" s="37"/>
      <c r="G266" s="37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</row>
    <row r="267" spans="1:22" x14ac:dyDescent="0.2">
      <c r="A267" s="25">
        <v>2023</v>
      </c>
      <c r="B267" s="14" t="s">
        <v>192</v>
      </c>
      <c r="C267" s="34">
        <v>9761</v>
      </c>
      <c r="D267" s="25">
        <v>15</v>
      </c>
      <c r="E267" s="36"/>
      <c r="F267" s="37"/>
      <c r="G267" s="37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</row>
    <row r="268" spans="1:22" x14ac:dyDescent="0.2">
      <c r="A268" s="25">
        <v>2023</v>
      </c>
      <c r="B268" s="14" t="s">
        <v>176</v>
      </c>
      <c r="C268" s="34">
        <v>4673</v>
      </c>
      <c r="D268" s="25">
        <v>25</v>
      </c>
      <c r="E268" s="36"/>
      <c r="F268" s="37"/>
      <c r="G268" s="37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</row>
    <row r="269" spans="1:22" ht="15" x14ac:dyDescent="0.25">
      <c r="A269" s="16"/>
      <c r="B269" s="18" t="s">
        <v>27</v>
      </c>
      <c r="C269" s="35">
        <f>SUM(C252:C268)</f>
        <v>975564.57000000007</v>
      </c>
      <c r="D269" s="16"/>
      <c r="E269" s="51"/>
      <c r="F269" s="40"/>
      <c r="G269" s="40"/>
      <c r="H269" s="40">
        <f t="shared" ref="H269:I269" si="17">SUM(H252:H264)</f>
        <v>0</v>
      </c>
      <c r="I269" s="40">
        <f t="shared" si="17"/>
        <v>15000</v>
      </c>
      <c r="J269" s="40">
        <f>SUM(J252:J268)</f>
        <v>3250</v>
      </c>
      <c r="K269" s="40">
        <f t="shared" ref="K269" si="18">SUM(K252:K264)</f>
        <v>42500</v>
      </c>
      <c r="L269" s="40">
        <f t="shared" ref="L269:Q269" si="19">SUM(L252:L268)</f>
        <v>122500</v>
      </c>
      <c r="M269" s="40">
        <f t="shared" si="19"/>
        <v>110000</v>
      </c>
      <c r="N269" s="40">
        <f t="shared" si="19"/>
        <v>0</v>
      </c>
      <c r="O269" s="40">
        <f t="shared" si="19"/>
        <v>0</v>
      </c>
      <c r="P269" s="40">
        <f t="shared" si="19"/>
        <v>22500</v>
      </c>
      <c r="Q269" s="40">
        <f t="shared" si="19"/>
        <v>10000</v>
      </c>
      <c r="R269" s="40">
        <f t="shared" ref="R269" si="20">SUM(R252:R264)</f>
        <v>20000</v>
      </c>
      <c r="S269" s="40">
        <f>SUM(S252:S268)</f>
        <v>0</v>
      </c>
      <c r="T269" s="40">
        <v>30000</v>
      </c>
      <c r="U269" s="40">
        <f>SUM(U252:U268)</f>
        <v>50000</v>
      </c>
      <c r="V269" s="40">
        <f>SUM(V252:V268)</f>
        <v>0</v>
      </c>
    </row>
    <row r="270" spans="1:22" ht="15" x14ac:dyDescent="0.25">
      <c r="A270" s="105"/>
      <c r="B270" s="106"/>
      <c r="C270" s="107"/>
      <c r="D270" s="105"/>
      <c r="E270" s="108"/>
      <c r="F270" s="81"/>
      <c r="G270" s="81"/>
      <c r="H270" s="81"/>
      <c r="I270" s="81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</row>
    <row r="271" spans="1:22" ht="15" x14ac:dyDescent="0.25">
      <c r="A271" s="127"/>
      <c r="B271" s="128" t="s">
        <v>90</v>
      </c>
      <c r="C271" s="129">
        <f>SUM(C269,C249,C193,C184,C169,C156,C143,C129,C104,C78,C25,C18,C119,C133,C32)</f>
        <v>13436096.279999997</v>
      </c>
      <c r="D271" s="128" t="s">
        <v>0</v>
      </c>
      <c r="E271" s="130"/>
      <c r="F271" s="131" t="e">
        <f>SUM(#REF!,#REF!,#REF!,#REF!)</f>
        <v>#REF!</v>
      </c>
      <c r="G271" s="131" t="e">
        <f>SUM(#REF!,#REF!,#REF!,#REF!)</f>
        <v>#REF!</v>
      </c>
      <c r="H271" s="132">
        <f>SUM(H269,H249,H193,H184,H169,H156,H143,H129,H104,H78,H25,H18,H119,H133,H32)</f>
        <v>227000</v>
      </c>
      <c r="I271" s="132">
        <f>SUM(I269,I249,I193,I184,I169,I156,I143,I129,I104,I78,I25,I18,I119,I133,I32)</f>
        <v>1075000</v>
      </c>
      <c r="J271" s="132">
        <f>SUM(J269,J249,J193,J184,J169,J156,J143,J129,J104,J78,J25,J18,J119,J133,J32)</f>
        <v>144500</v>
      </c>
      <c r="K271" s="132">
        <f>SUM(K269,K249,K193,K184,K169,K156,K143,K129,K104,K78,K25,K18,K119,K133,K32)</f>
        <v>140000</v>
      </c>
      <c r="L271" s="132">
        <f>SUM(L269,L249,L193,L184,L169,L156,L143,L129,L104,L78,L25,L18,L119,L133,L32)</f>
        <v>184500</v>
      </c>
      <c r="M271" s="132">
        <f>SUM(M269,M249,M193,M184,M169,M156,M143,M129,M104,M78,M25,M18,M119,M133,M32)</f>
        <v>178300</v>
      </c>
      <c r="N271" s="132">
        <f>SUM(N269,N249,N193,N184,N169,N156,N143,N129,N104,N78,N25,N18,N119,N133,N32)</f>
        <v>194000</v>
      </c>
      <c r="O271" s="132">
        <f>SUM(O269,O249,O193,O184,O169,O156,O143,O129,O104,O78,O25,O18,O119,O133,O32)</f>
        <v>73000</v>
      </c>
      <c r="P271" s="132">
        <f>SUM(P269,P249,P193,P184,P169,P156,P143,P129,P104,P78,P25,P18,P119,P133,P32)</f>
        <v>290000</v>
      </c>
      <c r="Q271" s="132">
        <f>SUM(Q269,Q249,Q193,Q184,Q169,Q156,Q143,Q129,Q104,Q78,Q25,Q18,Q119,Q133,Q32)</f>
        <v>617500</v>
      </c>
      <c r="R271" s="132">
        <f>SUM(R269,R249,R193,R184,R169,R156,R143,R129,R104,R78,R25,R18,R119,R133,R32)</f>
        <v>420000</v>
      </c>
      <c r="S271" s="132">
        <f>SUM(S269,S249,S193,S184,S169,S156,S143,S129,S104,S78,S25,S18,S119,S133,S32)</f>
        <v>534500</v>
      </c>
      <c r="T271" s="132">
        <f>SUM(T269,T249,T193,T184,T169,T156,T143,T129,T104,T78,T25,T18,T119,T133,T32)</f>
        <v>461500</v>
      </c>
      <c r="U271" s="132">
        <f>SUM(U269,U249,U193,U184,U169,U156,U143,U133,U129,U119,U104,U78,U32,U25,U18,)</f>
        <v>351000</v>
      </c>
      <c r="V271" s="132">
        <f>SUM(V269,V249,V193,V184,V169,V156,V143,V129,V104,V78,V25,V18,V119,V133,V32)</f>
        <v>237000</v>
      </c>
    </row>
    <row r="274" spans="1:4" ht="13.5" customHeight="1" x14ac:dyDescent="0.2">
      <c r="A274"/>
      <c r="D274"/>
    </row>
    <row r="280" spans="1:4" x14ac:dyDescent="0.2">
      <c r="B280" t="s">
        <v>183</v>
      </c>
      <c r="C280" s="64">
        <f>SUM(I117,C127,C260:C261,C258,C219,C217,C188,C189,C177,C167,C164,C162,C161,C150,C151,C137,C138,C98,C23,C9,C8,C10,C11,C14,C75,C72,C101,)</f>
        <v>2753066.19</v>
      </c>
    </row>
    <row r="281" spans="1:4" x14ac:dyDescent="0.2">
      <c r="B281" t="s">
        <v>184</v>
      </c>
      <c r="C281" s="64">
        <f>SUM(C253,C235,C228:C230,C222:C223,C213,C201,C196:C199,C148,C154,C85,C87,C96,C90:C93,C68,C61:C62,C58:C59,C50:C54,C48,C207,C268,C202)</f>
        <v>1764127.5100000002</v>
      </c>
    </row>
    <row r="282" spans="1:4" x14ac:dyDescent="0.2">
      <c r="B282" t="s">
        <v>206</v>
      </c>
      <c r="C282" s="64">
        <f>SUM(C256,C254,C203,C208,C172:C174,C159,C146,C136,C122,C88,C38,C35,C64,C28,C21,C7,C267,C257,C241,C233,C215,C209,C183,C108,C89,C94,C66,)</f>
        <v>1630410.44</v>
      </c>
    </row>
    <row r="283" spans="1:4" x14ac:dyDescent="0.2">
      <c r="B283" t="s">
        <v>185</v>
      </c>
      <c r="C283" s="64">
        <f>SUM(C264,C210,C191,C175,C165,C141,C67,C60,C36,C56,C69,C15,C17,C243,C73,)</f>
        <v>484681.65999999992</v>
      </c>
    </row>
    <row r="284" spans="1:4" x14ac:dyDescent="0.2">
      <c r="B284" t="s">
        <v>186</v>
      </c>
      <c r="C284" s="64">
        <f>SUM(C252,C234,C212,C200,C163,C149,C81,C86,C71,C57,C47,C55,C44,C31,C111,C205,C225,C232,C176,C239,C102,C74,C37,C240,C117)</f>
        <v>3480078.4400000004</v>
      </c>
    </row>
    <row r="285" spans="1:4" x14ac:dyDescent="0.2">
      <c r="B285" t="s">
        <v>187</v>
      </c>
      <c r="C285" s="64">
        <f>SUM(C265:C266,C263,C262,C259,C255,C238,C236:C237,C231,C226:C227,C224,C220,C218,C216,C214,C211,C207,C206,C204,C192,C190,C187,C182,C181,C180,C178:C179,C168,C166,C160,C155,C152:C153,C147,C142,C139:C140,C132,C123:C128,C99:C100,C97,C95,C82:C84,C70,C65,C63,C41:C43,C39,C29:C31,C24,C12:C13,C16,C22,C76,C242,C244,)</f>
        <v>1386176.4499999997</v>
      </c>
    </row>
    <row r="286" spans="1:4" x14ac:dyDescent="0.2">
      <c r="B286" t="s">
        <v>96</v>
      </c>
      <c r="C286" s="64">
        <f>SUM(C107)</f>
        <v>1011064</v>
      </c>
    </row>
    <row r="287" spans="1:4" x14ac:dyDescent="0.2">
      <c r="B287" t="s">
        <v>207</v>
      </c>
      <c r="C287" s="64">
        <v>1362091.6</v>
      </c>
    </row>
    <row r="288" spans="1:4" x14ac:dyDescent="0.2">
      <c r="C288" s="64"/>
    </row>
    <row r="289" spans="2:3" x14ac:dyDescent="0.2">
      <c r="B289" t="s">
        <v>188</v>
      </c>
      <c r="C289" s="64">
        <f>SUM(C280:C287)</f>
        <v>13871696.290000001</v>
      </c>
    </row>
  </sheetData>
  <mergeCells count="15">
    <mergeCell ref="A145:B145"/>
    <mergeCell ref="A6:B6"/>
    <mergeCell ref="A34:B34"/>
    <mergeCell ref="A80:B80"/>
    <mergeCell ref="A121:B121"/>
    <mergeCell ref="A135:B135"/>
    <mergeCell ref="A20:B20"/>
    <mergeCell ref="A131:B131"/>
    <mergeCell ref="A27:B27"/>
    <mergeCell ref="A106:B106"/>
    <mergeCell ref="A158:B158"/>
    <mergeCell ref="A171:B171"/>
    <mergeCell ref="A186:B186"/>
    <mergeCell ref="A195:B195"/>
    <mergeCell ref="A251:B251"/>
  </mergeCells>
  <phoneticPr fontId="6" type="noConversion"/>
  <printOptions gridLines="1"/>
  <pageMargins left="0.25" right="0.25" top="0.75" bottom="0.75" header="0.3" footer="0.3"/>
  <pageSetup scale="48" fitToHeight="0" orientation="landscape" r:id="rId1"/>
  <headerFooter alignWithMargins="0"/>
  <rowBreaks count="6" manualBreakCount="6">
    <brk id="32" max="16383" man="1"/>
    <brk id="78" max="16383" man="1"/>
    <brk id="129" max="16383" man="1"/>
    <brk id="169" max="16383" man="1"/>
    <brk id="193" max="16383" man="1"/>
    <brk id="249" max="1638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75d9d8-cf77-4320-8faf-a8d4be4c5134">
      <Terms xmlns="http://schemas.microsoft.com/office/infopath/2007/PartnerControls"/>
    </lcf76f155ced4ddcb4097134ff3c332f>
    <TaxCatchAll xmlns="2d528c80-97e1-4bf8-b3c0-96b376d9455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5F454CFA4E164C97A48442A8D4700E" ma:contentTypeVersion="16" ma:contentTypeDescription="Create a new document." ma:contentTypeScope="" ma:versionID="9eda83cd9e586eb1bd00741d3e32c809">
  <xsd:schema xmlns:xsd="http://www.w3.org/2001/XMLSchema" xmlns:xs="http://www.w3.org/2001/XMLSchema" xmlns:p="http://schemas.microsoft.com/office/2006/metadata/properties" xmlns:ns2="6375d9d8-cf77-4320-8faf-a8d4be4c5134" xmlns:ns3="2d528c80-97e1-4bf8-b3c0-96b376d94556" targetNamespace="http://schemas.microsoft.com/office/2006/metadata/properties" ma:root="true" ma:fieldsID="b6dd7d782ffaecb5538ccc12e7039df4" ns2:_="" ns3:_="">
    <xsd:import namespace="6375d9d8-cf77-4320-8faf-a8d4be4c5134"/>
    <xsd:import namespace="2d528c80-97e1-4bf8-b3c0-96b376d945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75d9d8-cf77-4320-8faf-a8d4be4c51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237ecd21-ea98-4d37-b5b5-1f5dde423d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28c80-97e1-4bf8-b3c0-96b376d9455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d2c2b844-88eb-495c-99e4-571922e7388d}" ma:internalName="TaxCatchAll" ma:showField="CatchAllData" ma:web="2d528c80-97e1-4bf8-b3c0-96b376d945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8F2E76-52BE-4025-B72C-309F5C46CD73}">
  <ds:schemaRefs>
    <ds:schemaRef ds:uri="http://schemas.microsoft.com/office/2006/metadata/properties"/>
    <ds:schemaRef ds:uri="http://schemas.microsoft.com/office/infopath/2007/PartnerControls"/>
    <ds:schemaRef ds:uri="6375d9d8-cf77-4320-8faf-a8d4be4c5134"/>
    <ds:schemaRef ds:uri="2d528c80-97e1-4bf8-b3c0-96b376d94556"/>
  </ds:schemaRefs>
</ds:datastoreItem>
</file>

<file path=customXml/itemProps2.xml><?xml version="1.0" encoding="utf-8"?>
<ds:datastoreItem xmlns:ds="http://schemas.openxmlformats.org/officeDocument/2006/customXml" ds:itemID="{3AC25F36-B42F-41E5-9740-F8C40103A52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08DC00-0FAA-458E-9404-C0B7FB7BEF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75d9d8-cf77-4320-8faf-a8d4be4c5134"/>
    <ds:schemaRef ds:uri="2d528c80-97e1-4bf8-b3c0-96b376d945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Parks</vt:lpstr>
      <vt:lpstr>Parks!Print_Area</vt:lpstr>
      <vt:lpstr>Parks!Print_Titles</vt:lpstr>
    </vt:vector>
  </TitlesOfParts>
  <Company>Upper Allen Township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uat</dc:creator>
  <cp:lastModifiedBy>Chad Krebs</cp:lastModifiedBy>
  <cp:lastPrinted>2023-03-22T11:40:30Z</cp:lastPrinted>
  <dcterms:created xsi:type="dcterms:W3CDTF">2011-10-10T12:57:03Z</dcterms:created>
  <dcterms:modified xsi:type="dcterms:W3CDTF">2026-01-08T15:41:30Z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0x010100FB5F454CFA4E164C97A48442A8D4700E</vt:lpwstr>
  </property>
  <property fmtid="{D5CDD505-2E9C-101B-9397-08002B2CF9AE}" pid="3" name="Order">
    <vt:r8>7600</vt:r8>
  </property>
  <property fmtid="{D5CDD505-2E9C-101B-9397-08002B2CF9AE}" pid="4" name="MediaServiceImageTags">
    <vt:lpwstr/>
  </property>
</Properties>
</file>